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6945"/>
  </bookViews>
  <sheets>
    <sheet name="Прайс 2024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4" i="3" l="1"/>
  <c r="D193" i="3"/>
  <c r="D192" i="3"/>
  <c r="D191" i="3"/>
  <c r="D190" i="3"/>
  <c r="D186" i="3"/>
  <c r="D185" i="3"/>
  <c r="D184" i="3"/>
  <c r="D183" i="3"/>
  <c r="D182" i="3"/>
  <c r="D174" i="3"/>
  <c r="D173" i="3"/>
  <c r="D172" i="3"/>
  <c r="D171" i="3"/>
  <c r="D170" i="3"/>
  <c r="D166" i="3"/>
  <c r="D165" i="3"/>
  <c r="D164" i="3"/>
  <c r="D163" i="3"/>
  <c r="D162" i="3"/>
  <c r="D153" i="3"/>
  <c r="D152" i="3"/>
  <c r="D151" i="3"/>
  <c r="D150" i="3"/>
  <c r="D149" i="3"/>
  <c r="D145" i="3"/>
  <c r="D144" i="3"/>
  <c r="D143" i="3"/>
  <c r="D142" i="3"/>
  <c r="D141" i="3"/>
  <c r="D126" i="3"/>
  <c r="D125" i="3"/>
  <c r="D124" i="3"/>
  <c r="D132" i="3" s="1"/>
  <c r="D134" i="3"/>
  <c r="D133" i="3"/>
  <c r="D131" i="3"/>
  <c r="D130" i="3"/>
  <c r="D123" i="3"/>
  <c r="D122" i="3"/>
  <c r="D114" i="3"/>
  <c r="D113" i="3"/>
  <c r="D112" i="3"/>
  <c r="D111" i="3"/>
  <c r="D110" i="3"/>
  <c r="D106" i="3"/>
  <c r="D105" i="3"/>
  <c r="D104" i="3"/>
  <c r="D103" i="3"/>
  <c r="D102" i="3"/>
  <c r="D94" i="3"/>
  <c r="D93" i="3"/>
  <c r="D92" i="3"/>
  <c r="D91" i="3"/>
  <c r="D90" i="3"/>
  <c r="D86" i="3"/>
  <c r="D85" i="3"/>
  <c r="D84" i="3"/>
  <c r="D83" i="3"/>
  <c r="D82" i="3"/>
  <c r="D75" i="3"/>
  <c r="D74" i="3"/>
  <c r="D73" i="3"/>
  <c r="D72" i="3"/>
  <c r="D71" i="3"/>
  <c r="D67" i="3"/>
  <c r="D66" i="3"/>
  <c r="D65" i="3"/>
  <c r="D64" i="3"/>
  <c r="D63" i="3"/>
  <c r="D56" i="3"/>
  <c r="D55" i="3"/>
  <c r="D54" i="3"/>
  <c r="D53" i="3"/>
  <c r="D52" i="3"/>
  <c r="D48" i="3"/>
  <c r="D47" i="3"/>
  <c r="D46" i="3"/>
  <c r="D45" i="3"/>
  <c r="D44" i="3"/>
  <c r="D37" i="3"/>
  <c r="D36" i="3"/>
  <c r="D35" i="3"/>
  <c r="D34" i="3"/>
  <c r="D33" i="3"/>
  <c r="D16" i="3"/>
  <c r="D15" i="3"/>
  <c r="D14" i="3"/>
  <c r="D28" i="3"/>
  <c r="D29" i="3"/>
  <c r="D27" i="3"/>
  <c r="D26" i="3"/>
  <c r="D18" i="3"/>
  <c r="D17" i="3"/>
  <c r="C227" i="3"/>
  <c r="C226" i="3"/>
  <c r="C225" i="3"/>
  <c r="C224" i="3"/>
  <c r="C223" i="3"/>
  <c r="C222" i="3"/>
  <c r="C221" i="3"/>
  <c r="C220" i="3"/>
  <c r="I218" i="3"/>
  <c r="I219" i="3" s="1"/>
  <c r="I220" i="3" s="1"/>
  <c r="I221" i="3" s="1"/>
  <c r="I222" i="3" s="1"/>
  <c r="I223" i="3" s="1"/>
  <c r="I224" i="3" s="1"/>
  <c r="I225" i="3" s="1"/>
  <c r="I226" i="3" s="1"/>
  <c r="I227" i="3" s="1"/>
  <c r="H218" i="3"/>
  <c r="H219" i="3" s="1"/>
  <c r="H220" i="3" s="1"/>
  <c r="H221" i="3" s="1"/>
  <c r="H222" i="3" s="1"/>
  <c r="H223" i="3" s="1"/>
  <c r="H224" i="3" s="1"/>
  <c r="H225" i="3" s="1"/>
  <c r="H226" i="3" s="1"/>
  <c r="H227" i="3" s="1"/>
  <c r="G218" i="3"/>
  <c r="G219" i="3" s="1"/>
  <c r="G220" i="3" s="1"/>
  <c r="G221" i="3" s="1"/>
  <c r="G222" i="3" s="1"/>
  <c r="G223" i="3" s="1"/>
  <c r="G224" i="3" s="1"/>
  <c r="G225" i="3" s="1"/>
  <c r="G226" i="3" s="1"/>
  <c r="G227" i="3" s="1"/>
  <c r="F218" i="3"/>
  <c r="F219" i="3" s="1"/>
  <c r="F220" i="3" s="1"/>
  <c r="F221" i="3" s="1"/>
  <c r="F222" i="3" s="1"/>
  <c r="F223" i="3" s="1"/>
  <c r="F224" i="3" s="1"/>
  <c r="F225" i="3" s="1"/>
  <c r="F226" i="3" s="1"/>
  <c r="F227" i="3" s="1"/>
  <c r="E218" i="3"/>
  <c r="E219" i="3" s="1"/>
  <c r="E220" i="3" s="1"/>
  <c r="E221" i="3" s="1"/>
  <c r="E222" i="3" s="1"/>
  <c r="E223" i="3" s="1"/>
  <c r="E224" i="3" s="1"/>
  <c r="E225" i="3" s="1"/>
  <c r="E226" i="3" s="1"/>
  <c r="E227" i="3" s="1"/>
  <c r="D218" i="3"/>
  <c r="D219" i="3" s="1"/>
  <c r="D220" i="3" s="1"/>
  <c r="D221" i="3" s="1"/>
  <c r="D222" i="3" s="1"/>
  <c r="D223" i="3" s="1"/>
  <c r="D224" i="3" s="1"/>
  <c r="D225" i="3" s="1"/>
  <c r="D226" i="3" s="1"/>
  <c r="D227" i="3" s="1"/>
  <c r="C218" i="3"/>
  <c r="C219" i="3" s="1"/>
  <c r="I217" i="3"/>
  <c r="H217" i="3"/>
  <c r="G217" i="3"/>
  <c r="F217" i="3"/>
  <c r="E217" i="3"/>
  <c r="D217" i="3"/>
  <c r="C217" i="3"/>
  <c r="I202" i="3"/>
  <c r="I203" i="3" s="1"/>
  <c r="I204" i="3" s="1"/>
  <c r="I205" i="3" s="1"/>
  <c r="I206" i="3" s="1"/>
  <c r="I207" i="3" s="1"/>
  <c r="I208" i="3" s="1"/>
  <c r="I209" i="3" s="1"/>
  <c r="I210" i="3" s="1"/>
  <c r="H202" i="3"/>
  <c r="H203" i="3" s="1"/>
  <c r="H204" i="3" s="1"/>
  <c r="H205" i="3" s="1"/>
  <c r="H206" i="3" s="1"/>
  <c r="H207" i="3" s="1"/>
  <c r="H208" i="3" s="1"/>
  <c r="H209" i="3" s="1"/>
  <c r="H210" i="3" s="1"/>
  <c r="G202" i="3"/>
  <c r="G203" i="3" s="1"/>
  <c r="G204" i="3" s="1"/>
  <c r="G205" i="3" s="1"/>
  <c r="G206" i="3" s="1"/>
  <c r="G207" i="3" s="1"/>
  <c r="G208" i="3" s="1"/>
  <c r="G209" i="3" s="1"/>
  <c r="G210" i="3" s="1"/>
  <c r="F202" i="3"/>
  <c r="F203" i="3" s="1"/>
  <c r="F204" i="3" s="1"/>
  <c r="F205" i="3" s="1"/>
  <c r="F206" i="3" s="1"/>
  <c r="F207" i="3" s="1"/>
  <c r="F208" i="3" s="1"/>
  <c r="F209" i="3" s="1"/>
  <c r="F210" i="3" s="1"/>
  <c r="E202" i="3"/>
  <c r="E203" i="3" s="1"/>
  <c r="E204" i="3" s="1"/>
  <c r="E205" i="3" s="1"/>
  <c r="E206" i="3" s="1"/>
  <c r="E207" i="3" s="1"/>
  <c r="E208" i="3" s="1"/>
  <c r="E209" i="3" s="1"/>
  <c r="E210" i="3" s="1"/>
  <c r="D202" i="3"/>
  <c r="D203" i="3" s="1"/>
  <c r="D204" i="3" s="1"/>
  <c r="D205" i="3" s="1"/>
  <c r="D206" i="3" s="1"/>
  <c r="D207" i="3" s="1"/>
  <c r="D208" i="3" s="1"/>
  <c r="D209" i="3" s="1"/>
  <c r="D210" i="3" s="1"/>
  <c r="C202" i="3"/>
</calcChain>
</file>

<file path=xl/sharedStrings.xml><?xml version="1.0" encoding="utf-8"?>
<sst xmlns="http://schemas.openxmlformats.org/spreadsheetml/2006/main" count="330" uniqueCount="55">
  <si>
    <t>Километраж от точки А до Б</t>
  </si>
  <si>
    <t>от 10 до 20 км за МКАД</t>
  </si>
  <si>
    <t>до 10 км за МКАД</t>
  </si>
  <si>
    <t>от 20 до 50 км за МКАД</t>
  </si>
  <si>
    <t>На след.день. (Обычная)</t>
  </si>
  <si>
    <t>Москва - область, область - Москва</t>
  </si>
  <si>
    <t>Экспресс</t>
  </si>
  <si>
    <t xml:space="preserve"> </t>
  </si>
  <si>
    <t>от 50 км до 100 км за МКАД</t>
  </si>
  <si>
    <t>Вес 25 кг</t>
  </si>
  <si>
    <t>Вес 50 кг</t>
  </si>
  <si>
    <t>Вес 75 кг</t>
  </si>
  <si>
    <t>Вес 150 кг</t>
  </si>
  <si>
    <t>Вес 200 кг</t>
  </si>
  <si>
    <t>Вес 250 кг</t>
  </si>
  <si>
    <t>Вес 300 кг</t>
  </si>
  <si>
    <t>Вес 350 кг</t>
  </si>
  <si>
    <t>Вес 450 кг</t>
  </si>
  <si>
    <t>Вес 500 кг</t>
  </si>
  <si>
    <t>ВЕС Посылки</t>
  </si>
  <si>
    <t>Стоимость</t>
  </si>
  <si>
    <t>до 20 км</t>
  </si>
  <si>
    <t xml:space="preserve"> до 40 км</t>
  </si>
  <si>
    <t>до 60 км</t>
  </si>
  <si>
    <t xml:space="preserve"> до 80 км</t>
  </si>
  <si>
    <t>до 100 км</t>
  </si>
  <si>
    <t xml:space="preserve"> до 120 км</t>
  </si>
  <si>
    <t>Расстояние  от точки А до точки Б (МО-МО) Обычная доставка</t>
  </si>
  <si>
    <t>Расстояние  от точки А до точки Б (МО-МО) Срочная доставка</t>
  </si>
  <si>
    <t>Вес 100 кг</t>
  </si>
  <si>
    <t xml:space="preserve">до 150 км </t>
  </si>
  <si>
    <t>ДОСТАВКА НА ЛЕГКОВОМ АВТОМОБИЛЕ.</t>
  </si>
  <si>
    <t>Посылки, бандероли, коробки до 10 кг</t>
  </si>
  <si>
    <t>ВЕС</t>
  </si>
  <si>
    <t>Москва, внутри МКАД</t>
  </si>
  <si>
    <t>10 кг</t>
  </si>
  <si>
    <t>Посылки, бандероли, коробки до 15 кг</t>
  </si>
  <si>
    <r>
      <t>15</t>
    </r>
    <r>
      <rPr>
        <sz val="11"/>
        <color rgb="FF000000"/>
        <rFont val="Cambria"/>
        <family val="1"/>
        <charset val="204"/>
      </rPr>
      <t xml:space="preserve"> </t>
    </r>
    <r>
      <rPr>
        <b/>
        <sz val="11"/>
        <color rgb="FF000000"/>
        <rFont val="Cambria"/>
        <family val="1"/>
        <charset val="204"/>
      </rPr>
      <t>кг</t>
    </r>
  </si>
  <si>
    <t>Посылки, бандероли, коробки до 20 кг</t>
  </si>
  <si>
    <t>20 кг</t>
  </si>
  <si>
    <t>Посылки, бандероли, коробки до 25 кг</t>
  </si>
  <si>
    <t>25 кг</t>
  </si>
  <si>
    <t>Посылки, бандероли, коробки до 30 кг</t>
  </si>
  <si>
    <t>30 кг</t>
  </si>
  <si>
    <t>Посылки, бандероли, коробки до 50 кг</t>
  </si>
  <si>
    <t>50 кг</t>
  </si>
  <si>
    <t>Посылки, бандероли, коробки до 100 кг</t>
  </si>
  <si>
    <t>100 кг</t>
  </si>
  <si>
    <t>Посылки, бандероли, коробки до 150 кг</t>
  </si>
  <si>
    <t>150 кг</t>
  </si>
  <si>
    <t>Посылки, бандероли, коробки до 200 кг</t>
  </si>
  <si>
    <t>200 кг</t>
  </si>
  <si>
    <t>Посылки, бандероли, коробки до 250 кг</t>
  </si>
  <si>
    <t>250 кг</t>
  </si>
  <si>
    <t>ОБЛАСТЬ -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</si>
</sst>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2" fillId="3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5" borderId="9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" fillId="5" borderId="13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topLeftCell="A172" workbookViewId="0">
      <selection activeCell="F194" sqref="A1:F194"/>
    </sheetView>
  </sheetViews>
  <sheetFormatPr defaultRowHeight="15" x14ac:dyDescent="0.25"/>
  <cols>
    <col min="1" max="1" width="2" customWidth="1"/>
    <col min="2" max="2" width="35" style="2" customWidth="1"/>
    <col min="3" max="3" width="31.5703125" customWidth="1"/>
    <col min="10" max="10" width="12.5703125" customWidth="1"/>
  </cols>
  <sheetData>
    <row r="1" spans="1:9" x14ac:dyDescent="0.25">
      <c r="A1" s="41" t="s">
        <v>31</v>
      </c>
      <c r="B1" s="41"/>
      <c r="C1" s="41"/>
      <c r="D1" s="41"/>
      <c r="E1" s="41"/>
      <c r="F1" s="45"/>
      <c r="G1" s="30"/>
      <c r="H1" s="30"/>
      <c r="I1" s="35"/>
    </row>
    <row r="2" spans="1:9" x14ac:dyDescent="0.25">
      <c r="A2" s="41" t="s">
        <v>32</v>
      </c>
      <c r="B2" s="41"/>
      <c r="C2" s="41"/>
      <c r="D2" s="41"/>
      <c r="E2" s="41"/>
      <c r="F2" s="45"/>
      <c r="G2" s="30"/>
      <c r="H2" s="30"/>
      <c r="I2" s="35"/>
    </row>
    <row r="3" spans="1:9" ht="15.75" thickBot="1" x14ac:dyDescent="0.3">
      <c r="A3" s="9"/>
      <c r="B3" s="7"/>
      <c r="C3" s="9"/>
      <c r="D3" s="36"/>
      <c r="E3" s="36"/>
      <c r="F3" s="7"/>
      <c r="G3" s="30"/>
      <c r="H3" s="30"/>
      <c r="I3" s="10"/>
    </row>
    <row r="4" spans="1:9" ht="15.75" thickBot="1" x14ac:dyDescent="0.3">
      <c r="A4" s="9"/>
      <c r="B4" s="18" t="s">
        <v>5</v>
      </c>
      <c r="C4" s="11" t="s">
        <v>4</v>
      </c>
      <c r="D4" s="37"/>
      <c r="E4" s="38"/>
      <c r="F4" s="7"/>
      <c r="G4" s="36"/>
      <c r="H4" s="36"/>
      <c r="I4" s="10"/>
    </row>
    <row r="5" spans="1:9" ht="15.75" thickBot="1" x14ac:dyDescent="0.3">
      <c r="A5" s="9"/>
      <c r="B5" s="19"/>
      <c r="C5" s="12"/>
      <c r="D5" s="37"/>
      <c r="E5" s="38"/>
      <c r="F5" s="7"/>
      <c r="G5" s="39" t="s">
        <v>33</v>
      </c>
      <c r="H5" s="40"/>
      <c r="I5" s="10"/>
    </row>
    <row r="6" spans="1:9" ht="15.75" thickBot="1" x14ac:dyDescent="0.3">
      <c r="A6" s="9"/>
      <c r="B6" s="19" t="s">
        <v>0</v>
      </c>
      <c r="C6" s="12" t="s">
        <v>34</v>
      </c>
      <c r="D6" s="43">
        <v>750</v>
      </c>
      <c r="E6" s="44"/>
      <c r="F6" s="7"/>
      <c r="G6" s="32" t="s">
        <v>35</v>
      </c>
      <c r="H6" s="33"/>
      <c r="I6" s="10"/>
    </row>
    <row r="7" spans="1:9" ht="15.75" thickBot="1" x14ac:dyDescent="0.3">
      <c r="A7" s="9"/>
      <c r="B7" s="19" t="s">
        <v>0</v>
      </c>
      <c r="C7" s="12" t="s">
        <v>2</v>
      </c>
      <c r="D7" s="43">
        <v>950</v>
      </c>
      <c r="E7" s="44"/>
      <c r="F7" s="7"/>
      <c r="G7" s="46"/>
      <c r="H7" s="46"/>
      <c r="I7" s="10"/>
    </row>
    <row r="8" spans="1:9" ht="15.75" thickBot="1" x14ac:dyDescent="0.3">
      <c r="A8" s="9"/>
      <c r="B8" s="19" t="s">
        <v>0</v>
      </c>
      <c r="C8" s="12" t="s">
        <v>1</v>
      </c>
      <c r="D8" s="43">
        <v>1550</v>
      </c>
      <c r="E8" s="44"/>
      <c r="F8" s="7"/>
      <c r="G8" s="45"/>
      <c r="H8" s="45"/>
      <c r="I8" s="10"/>
    </row>
    <row r="9" spans="1:9" ht="15.75" thickBot="1" x14ac:dyDescent="0.3">
      <c r="A9" s="9"/>
      <c r="B9" s="19" t="s">
        <v>0</v>
      </c>
      <c r="C9" s="12" t="s">
        <v>3</v>
      </c>
      <c r="D9" s="43">
        <v>2135</v>
      </c>
      <c r="E9" s="44"/>
      <c r="F9" s="7"/>
      <c r="G9" s="45"/>
      <c r="H9" s="45"/>
      <c r="I9" s="10"/>
    </row>
    <row r="10" spans="1:9" ht="15.75" thickBot="1" x14ac:dyDescent="0.3">
      <c r="A10" s="9"/>
      <c r="B10" s="19" t="s">
        <v>0</v>
      </c>
      <c r="C10" s="12" t="s">
        <v>8</v>
      </c>
      <c r="D10" s="43">
        <v>2985</v>
      </c>
      <c r="E10" s="44"/>
      <c r="F10" s="7"/>
      <c r="G10" s="45"/>
      <c r="H10" s="45"/>
      <c r="I10" s="10"/>
    </row>
    <row r="11" spans="1:9" ht="15.75" thickBot="1" x14ac:dyDescent="0.3">
      <c r="A11" s="9"/>
      <c r="B11" s="19"/>
      <c r="C11" s="12"/>
      <c r="D11" s="37"/>
      <c r="E11" s="38"/>
      <c r="F11" s="7"/>
      <c r="G11" s="45"/>
      <c r="H11" s="45"/>
      <c r="I11" s="10"/>
    </row>
    <row r="12" spans="1:9" ht="15.75" thickBot="1" x14ac:dyDescent="0.3">
      <c r="A12" s="9"/>
      <c r="B12" s="16" t="s">
        <v>5</v>
      </c>
      <c r="C12" s="13" t="s">
        <v>6</v>
      </c>
      <c r="D12" s="37"/>
      <c r="E12" s="38"/>
      <c r="F12" s="7"/>
      <c r="G12" s="45"/>
      <c r="H12" s="45"/>
      <c r="I12" s="10"/>
    </row>
    <row r="13" spans="1:9" ht="15.75" thickBot="1" x14ac:dyDescent="0.3">
      <c r="A13" s="9"/>
      <c r="B13" s="19"/>
      <c r="C13" s="12"/>
      <c r="D13" s="37"/>
      <c r="E13" s="38"/>
      <c r="F13" s="7"/>
      <c r="G13" s="45"/>
      <c r="H13" s="45"/>
      <c r="I13" s="10"/>
    </row>
    <row r="14" spans="1:9" ht="15.75" thickBot="1" x14ac:dyDescent="0.3">
      <c r="A14" s="9"/>
      <c r="B14" s="19" t="s">
        <v>0</v>
      </c>
      <c r="C14" s="12" t="s">
        <v>34</v>
      </c>
      <c r="D14" s="43">
        <f>D6+100</f>
        <v>850</v>
      </c>
      <c r="E14" s="44"/>
      <c r="F14" s="7"/>
      <c r="G14" s="45"/>
      <c r="H14" s="45"/>
      <c r="I14" s="10"/>
    </row>
    <row r="15" spans="1:9" ht="15.75" thickBot="1" x14ac:dyDescent="0.3">
      <c r="A15" s="9"/>
      <c r="B15" s="19" t="s">
        <v>0</v>
      </c>
      <c r="C15" s="12" t="s">
        <v>2</v>
      </c>
      <c r="D15" s="43">
        <f>D7+150</f>
        <v>1100</v>
      </c>
      <c r="E15" s="44"/>
      <c r="F15" s="7"/>
      <c r="G15" s="45"/>
      <c r="H15" s="45"/>
      <c r="I15" s="10"/>
    </row>
    <row r="16" spans="1:9" ht="15.75" thickBot="1" x14ac:dyDescent="0.3">
      <c r="A16" s="9"/>
      <c r="B16" s="19" t="s">
        <v>0</v>
      </c>
      <c r="C16" s="12" t="s">
        <v>1</v>
      </c>
      <c r="D16" s="43">
        <f>D8+250</f>
        <v>1800</v>
      </c>
      <c r="E16" s="44"/>
      <c r="F16" s="7"/>
      <c r="G16" s="45"/>
      <c r="H16" s="45"/>
      <c r="I16" s="10"/>
    </row>
    <row r="17" spans="1:9" ht="15.75" thickBot="1" x14ac:dyDescent="0.3">
      <c r="A17" s="9"/>
      <c r="B17" s="19" t="s">
        <v>0</v>
      </c>
      <c r="C17" s="12" t="s">
        <v>3</v>
      </c>
      <c r="D17" s="43">
        <f>D9+250</f>
        <v>2385</v>
      </c>
      <c r="E17" s="44"/>
      <c r="F17" s="7"/>
      <c r="G17" s="45"/>
      <c r="H17" s="45"/>
      <c r="I17" s="10"/>
    </row>
    <row r="18" spans="1:9" ht="15.75" thickBot="1" x14ac:dyDescent="0.3">
      <c r="A18" s="9"/>
      <c r="B18" s="19" t="s">
        <v>0</v>
      </c>
      <c r="C18" s="12" t="s">
        <v>8</v>
      </c>
      <c r="D18" s="43">
        <f>D10+280</f>
        <v>3265</v>
      </c>
      <c r="E18" s="44"/>
      <c r="F18" s="7"/>
      <c r="G18" s="45"/>
      <c r="H18" s="45"/>
      <c r="I18" s="10"/>
    </row>
    <row r="19" spans="1:9" x14ac:dyDescent="0.25">
      <c r="A19" s="9"/>
      <c r="B19" s="7"/>
      <c r="C19" s="9"/>
      <c r="D19" s="34"/>
      <c r="E19" s="34"/>
      <c r="F19" s="7"/>
      <c r="G19" s="30"/>
      <c r="H19" s="30"/>
      <c r="I19" s="10"/>
    </row>
    <row r="20" spans="1:9" x14ac:dyDescent="0.25">
      <c r="A20" s="41" t="s">
        <v>31</v>
      </c>
      <c r="B20" s="41"/>
      <c r="C20" s="41"/>
      <c r="D20" s="41"/>
      <c r="E20" s="41"/>
      <c r="F20" s="45"/>
      <c r="G20" s="30"/>
      <c r="H20" s="30"/>
      <c r="I20" s="35"/>
    </row>
    <row r="21" spans="1:9" x14ac:dyDescent="0.25">
      <c r="A21" s="41" t="s">
        <v>36</v>
      </c>
      <c r="B21" s="41"/>
      <c r="C21" s="41"/>
      <c r="D21" s="41"/>
      <c r="E21" s="41"/>
      <c r="F21" s="45"/>
      <c r="G21" s="30"/>
      <c r="H21" s="30"/>
      <c r="I21" s="35"/>
    </row>
    <row r="22" spans="1:9" ht="8.4499999999999993" customHeight="1" thickBot="1" x14ac:dyDescent="0.3">
      <c r="A22" s="9"/>
      <c r="B22" s="7"/>
      <c r="C22" s="9"/>
      <c r="D22" s="36"/>
      <c r="E22" s="36"/>
      <c r="F22" s="7"/>
      <c r="G22" s="30"/>
      <c r="H22" s="30"/>
      <c r="I22" s="10"/>
    </row>
    <row r="23" spans="1:9" ht="15.75" thickBot="1" x14ac:dyDescent="0.3">
      <c r="A23" s="9"/>
      <c r="B23" s="18" t="s">
        <v>5</v>
      </c>
      <c r="C23" s="11" t="s">
        <v>4</v>
      </c>
      <c r="D23" s="37"/>
      <c r="E23" s="38"/>
      <c r="F23" s="7"/>
      <c r="G23" s="36"/>
      <c r="H23" s="36"/>
      <c r="I23" s="10"/>
    </row>
    <row r="24" spans="1:9" ht="15.75" thickBot="1" x14ac:dyDescent="0.3">
      <c r="A24" s="9"/>
      <c r="B24" s="19"/>
      <c r="C24" s="12"/>
      <c r="D24" s="37"/>
      <c r="E24" s="38"/>
      <c r="F24" s="8"/>
      <c r="G24" s="39" t="s">
        <v>33</v>
      </c>
      <c r="H24" s="40"/>
      <c r="I24" s="10"/>
    </row>
    <row r="25" spans="1:9" ht="15.75" thickBot="1" x14ac:dyDescent="0.3">
      <c r="A25" s="9"/>
      <c r="B25" s="19" t="s">
        <v>0</v>
      </c>
      <c r="C25" s="12" t="s">
        <v>34</v>
      </c>
      <c r="D25" s="43">
        <v>850</v>
      </c>
      <c r="E25" s="44"/>
      <c r="F25" s="8"/>
      <c r="G25" s="32" t="s">
        <v>37</v>
      </c>
      <c r="H25" s="33"/>
      <c r="I25" s="10"/>
    </row>
    <row r="26" spans="1:9" ht="15.75" thickBot="1" x14ac:dyDescent="0.3">
      <c r="A26" s="9"/>
      <c r="B26" s="19" t="s">
        <v>0</v>
      </c>
      <c r="C26" s="12" t="s">
        <v>2</v>
      </c>
      <c r="D26" s="43">
        <f>D7+190</f>
        <v>1140</v>
      </c>
      <c r="E26" s="44"/>
      <c r="F26" s="7"/>
      <c r="G26" s="46"/>
      <c r="H26" s="46"/>
      <c r="I26" s="10"/>
    </row>
    <row r="27" spans="1:9" ht="15.75" thickBot="1" x14ac:dyDescent="0.3">
      <c r="A27" s="9"/>
      <c r="B27" s="19" t="s">
        <v>0</v>
      </c>
      <c r="C27" s="12" t="s">
        <v>1</v>
      </c>
      <c r="D27" s="43">
        <f>D8+180</f>
        <v>1730</v>
      </c>
      <c r="E27" s="44"/>
      <c r="F27" s="7"/>
      <c r="G27" s="45"/>
      <c r="H27" s="45"/>
      <c r="I27" s="10"/>
    </row>
    <row r="28" spans="1:9" ht="15.75" thickBot="1" x14ac:dyDescent="0.3">
      <c r="A28" s="9"/>
      <c r="B28" s="19" t="s">
        <v>0</v>
      </c>
      <c r="C28" s="12" t="s">
        <v>3</v>
      </c>
      <c r="D28" s="43">
        <f>D9+290</f>
        <v>2425</v>
      </c>
      <c r="E28" s="44"/>
      <c r="F28" s="7"/>
      <c r="G28" s="45"/>
      <c r="H28" s="45"/>
      <c r="I28" s="10"/>
    </row>
    <row r="29" spans="1:9" ht="15.75" thickBot="1" x14ac:dyDescent="0.3">
      <c r="A29" s="9"/>
      <c r="B29" s="19" t="s">
        <v>0</v>
      </c>
      <c r="C29" s="12" t="s">
        <v>8</v>
      </c>
      <c r="D29" s="43">
        <f>D10+250</f>
        <v>3235</v>
      </c>
      <c r="E29" s="44"/>
      <c r="F29" s="7"/>
      <c r="G29" s="45"/>
      <c r="H29" s="45"/>
      <c r="I29" s="10"/>
    </row>
    <row r="30" spans="1:9" ht="15.75" thickBot="1" x14ac:dyDescent="0.3">
      <c r="A30" s="9"/>
      <c r="B30" s="19"/>
      <c r="C30" s="12"/>
      <c r="D30" s="37" t="s">
        <v>7</v>
      </c>
      <c r="E30" s="38"/>
      <c r="F30" s="7"/>
      <c r="G30" s="45"/>
      <c r="H30" s="45"/>
      <c r="I30" s="10"/>
    </row>
    <row r="31" spans="1:9" ht="15.75" thickBot="1" x14ac:dyDescent="0.3">
      <c r="A31" s="9"/>
      <c r="B31" s="16" t="s">
        <v>5</v>
      </c>
      <c r="C31" s="13" t="s">
        <v>6</v>
      </c>
      <c r="D31" s="37" t="s">
        <v>7</v>
      </c>
      <c r="E31" s="38"/>
      <c r="F31" s="7"/>
      <c r="G31" s="45"/>
      <c r="H31" s="45"/>
      <c r="I31" s="10"/>
    </row>
    <row r="32" spans="1:9" ht="15.75" thickBot="1" x14ac:dyDescent="0.3">
      <c r="A32" s="9"/>
      <c r="B32" s="19"/>
      <c r="C32" s="12"/>
      <c r="D32" s="37" t="s">
        <v>7</v>
      </c>
      <c r="E32" s="38"/>
      <c r="F32" s="7"/>
      <c r="G32" s="45"/>
      <c r="H32" s="45"/>
      <c r="I32" s="10"/>
    </row>
    <row r="33" spans="1:9" ht="15.75" thickBot="1" x14ac:dyDescent="0.3">
      <c r="A33" s="9"/>
      <c r="B33" s="19" t="s">
        <v>0</v>
      </c>
      <c r="C33" s="12" t="s">
        <v>34</v>
      </c>
      <c r="D33" s="43">
        <f>D25+120</f>
        <v>970</v>
      </c>
      <c r="E33" s="44"/>
      <c r="F33" s="7"/>
      <c r="G33" s="45"/>
      <c r="H33" s="45"/>
      <c r="I33" s="10"/>
    </row>
    <row r="34" spans="1:9" ht="15.75" thickBot="1" x14ac:dyDescent="0.3">
      <c r="A34" s="9"/>
      <c r="B34" s="19" t="s">
        <v>0</v>
      </c>
      <c r="C34" s="12" t="s">
        <v>2</v>
      </c>
      <c r="D34" s="43">
        <f>D26+160</f>
        <v>1300</v>
      </c>
      <c r="E34" s="44"/>
      <c r="F34" s="7"/>
      <c r="G34" s="45"/>
      <c r="H34" s="45"/>
      <c r="I34" s="10"/>
    </row>
    <row r="35" spans="1:9" ht="15.75" thickBot="1" x14ac:dyDescent="0.3">
      <c r="A35" s="9"/>
      <c r="B35" s="19" t="s">
        <v>0</v>
      </c>
      <c r="C35" s="12" t="s">
        <v>1</v>
      </c>
      <c r="D35" s="43">
        <f>D27+250</f>
        <v>1980</v>
      </c>
      <c r="E35" s="44"/>
      <c r="F35" s="7"/>
      <c r="G35" s="45"/>
      <c r="H35" s="45"/>
      <c r="I35" s="10"/>
    </row>
    <row r="36" spans="1:9" ht="15.75" thickBot="1" x14ac:dyDescent="0.3">
      <c r="A36" s="9"/>
      <c r="B36" s="19" t="s">
        <v>0</v>
      </c>
      <c r="C36" s="12" t="s">
        <v>3</v>
      </c>
      <c r="D36" s="43">
        <f>D28+250</f>
        <v>2675</v>
      </c>
      <c r="E36" s="44"/>
      <c r="F36" s="7"/>
      <c r="G36" s="45"/>
      <c r="H36" s="45"/>
      <c r="I36" s="10"/>
    </row>
    <row r="37" spans="1:9" ht="15.75" thickBot="1" x14ac:dyDescent="0.3">
      <c r="A37" s="9"/>
      <c r="B37" s="19" t="s">
        <v>0</v>
      </c>
      <c r="C37" s="12" t="s">
        <v>8</v>
      </c>
      <c r="D37" s="43">
        <f>D29+280</f>
        <v>3515</v>
      </c>
      <c r="E37" s="44"/>
      <c r="F37" s="7"/>
      <c r="G37" s="45"/>
      <c r="H37" s="45"/>
      <c r="I37" s="10"/>
    </row>
    <row r="38" spans="1:9" x14ac:dyDescent="0.25">
      <c r="A38" s="9"/>
      <c r="B38" s="7"/>
      <c r="C38" s="9"/>
      <c r="D38" s="34"/>
      <c r="E38" s="34"/>
      <c r="F38" s="7"/>
      <c r="G38" s="30"/>
      <c r="H38" s="30"/>
      <c r="I38" s="10"/>
    </row>
    <row r="39" spans="1:9" x14ac:dyDescent="0.25">
      <c r="A39" s="41" t="s">
        <v>31</v>
      </c>
      <c r="B39" s="41"/>
      <c r="C39" s="41"/>
      <c r="D39" s="41"/>
      <c r="E39" s="41"/>
      <c r="F39" s="45"/>
      <c r="G39" s="30"/>
      <c r="H39" s="30"/>
      <c r="I39" s="35"/>
    </row>
    <row r="40" spans="1:9" x14ac:dyDescent="0.25">
      <c r="A40" s="41" t="s">
        <v>38</v>
      </c>
      <c r="B40" s="41"/>
      <c r="C40" s="41"/>
      <c r="D40" s="41"/>
      <c r="E40" s="41"/>
      <c r="F40" s="45"/>
      <c r="G40" s="30"/>
      <c r="H40" s="30"/>
      <c r="I40" s="35"/>
    </row>
    <row r="41" spans="1:9" ht="15.75" thickBot="1" x14ac:dyDescent="0.3">
      <c r="A41" s="9"/>
      <c r="B41" s="7"/>
      <c r="C41" s="9"/>
      <c r="D41" s="36"/>
      <c r="E41" s="36"/>
      <c r="F41" s="7"/>
      <c r="G41" s="30"/>
      <c r="H41" s="30"/>
      <c r="I41" s="10"/>
    </row>
    <row r="42" spans="1:9" ht="15.75" thickBot="1" x14ac:dyDescent="0.3">
      <c r="A42" s="9"/>
      <c r="B42" s="18" t="s">
        <v>5</v>
      </c>
      <c r="C42" s="11" t="s">
        <v>4</v>
      </c>
      <c r="D42" s="37"/>
      <c r="E42" s="38"/>
      <c r="F42" s="7"/>
      <c r="G42" s="36"/>
      <c r="H42" s="36"/>
      <c r="I42" s="10"/>
    </row>
    <row r="43" spans="1:9" ht="15.75" thickBot="1" x14ac:dyDescent="0.3">
      <c r="A43" s="9"/>
      <c r="B43" s="19"/>
      <c r="C43" s="12"/>
      <c r="D43" s="37"/>
      <c r="E43" s="38"/>
      <c r="F43" s="7"/>
      <c r="G43" s="39" t="s">
        <v>33</v>
      </c>
      <c r="H43" s="40"/>
      <c r="I43" s="10"/>
    </row>
    <row r="44" spans="1:9" ht="15.75" thickBot="1" x14ac:dyDescent="0.3">
      <c r="A44" s="9"/>
      <c r="B44" s="19" t="s">
        <v>0</v>
      </c>
      <c r="C44" s="12" t="s">
        <v>34</v>
      </c>
      <c r="D44" s="43">
        <f>D25+280</f>
        <v>1130</v>
      </c>
      <c r="E44" s="44"/>
      <c r="F44" s="7"/>
      <c r="G44" s="32" t="s">
        <v>39</v>
      </c>
      <c r="H44" s="33"/>
      <c r="I44" s="10"/>
    </row>
    <row r="45" spans="1:9" ht="15.75" thickBot="1" x14ac:dyDescent="0.3">
      <c r="A45" s="9"/>
      <c r="B45" s="19" t="s">
        <v>0</v>
      </c>
      <c r="C45" s="12" t="s">
        <v>2</v>
      </c>
      <c r="D45" s="43">
        <f>D26+155</f>
        <v>1295</v>
      </c>
      <c r="E45" s="44"/>
      <c r="F45" s="7"/>
      <c r="G45" s="46"/>
      <c r="H45" s="46"/>
      <c r="I45" s="10"/>
    </row>
    <row r="46" spans="1:9" ht="15.75" thickBot="1" x14ac:dyDescent="0.3">
      <c r="A46" s="9"/>
      <c r="B46" s="19" t="s">
        <v>0</v>
      </c>
      <c r="C46" s="12" t="s">
        <v>1</v>
      </c>
      <c r="D46" s="43">
        <f>D27+150</f>
        <v>1880</v>
      </c>
      <c r="E46" s="44"/>
      <c r="F46" s="7"/>
      <c r="G46" s="45"/>
      <c r="H46" s="45"/>
      <c r="I46" s="10"/>
    </row>
    <row r="47" spans="1:9" ht="15.75" thickBot="1" x14ac:dyDescent="0.3">
      <c r="A47" s="9"/>
      <c r="B47" s="19" t="s">
        <v>0</v>
      </c>
      <c r="C47" s="12" t="s">
        <v>3</v>
      </c>
      <c r="D47" s="43">
        <f>D28+190</f>
        <v>2615</v>
      </c>
      <c r="E47" s="44"/>
      <c r="F47" s="7"/>
      <c r="G47" s="45"/>
      <c r="H47" s="45"/>
      <c r="I47" s="10"/>
    </row>
    <row r="48" spans="1:9" ht="15.75" thickBot="1" x14ac:dyDescent="0.3">
      <c r="A48" s="9"/>
      <c r="B48" s="19" t="s">
        <v>0</v>
      </c>
      <c r="C48" s="12" t="s">
        <v>8</v>
      </c>
      <c r="D48" s="43">
        <f>D29+195</f>
        <v>3430</v>
      </c>
      <c r="E48" s="44"/>
      <c r="F48" s="7"/>
      <c r="G48" s="45"/>
      <c r="H48" s="45"/>
      <c r="I48" s="10"/>
    </row>
    <row r="49" spans="1:9" ht="15.75" thickBot="1" x14ac:dyDescent="0.3">
      <c r="A49" s="9"/>
      <c r="B49" s="19"/>
      <c r="C49" s="12"/>
      <c r="D49" s="37" t="s">
        <v>7</v>
      </c>
      <c r="E49" s="38"/>
      <c r="F49" s="7"/>
      <c r="G49" s="45"/>
      <c r="H49" s="45"/>
      <c r="I49" s="10"/>
    </row>
    <row r="50" spans="1:9" ht="15.75" thickBot="1" x14ac:dyDescent="0.3">
      <c r="A50" s="9"/>
      <c r="B50" s="16" t="s">
        <v>5</v>
      </c>
      <c r="C50" s="13" t="s">
        <v>6</v>
      </c>
      <c r="D50" s="37" t="s">
        <v>7</v>
      </c>
      <c r="E50" s="38"/>
      <c r="F50" s="7"/>
      <c r="G50" s="45"/>
      <c r="H50" s="45"/>
      <c r="I50" s="10"/>
    </row>
    <row r="51" spans="1:9" ht="15.75" thickBot="1" x14ac:dyDescent="0.3">
      <c r="A51" s="9"/>
      <c r="B51" s="19"/>
      <c r="C51" s="12"/>
      <c r="D51" s="37" t="s">
        <v>7</v>
      </c>
      <c r="E51" s="38"/>
      <c r="F51" s="7"/>
      <c r="G51" s="45"/>
      <c r="H51" s="45"/>
      <c r="I51" s="10"/>
    </row>
    <row r="52" spans="1:9" ht="15.75" thickBot="1" x14ac:dyDescent="0.3">
      <c r="A52" s="9"/>
      <c r="B52" s="19" t="s">
        <v>0</v>
      </c>
      <c r="C52" s="12" t="s">
        <v>34</v>
      </c>
      <c r="D52" s="43">
        <f>D44+120</f>
        <v>1250</v>
      </c>
      <c r="E52" s="44"/>
      <c r="F52" s="7"/>
      <c r="G52" s="45"/>
      <c r="H52" s="45"/>
      <c r="I52" s="10"/>
    </row>
    <row r="53" spans="1:9" ht="15.75" thickBot="1" x14ac:dyDescent="0.3">
      <c r="A53" s="9"/>
      <c r="B53" s="19" t="s">
        <v>0</v>
      </c>
      <c r="C53" s="12" t="s">
        <v>2</v>
      </c>
      <c r="D53" s="43">
        <f>D45+150</f>
        <v>1445</v>
      </c>
      <c r="E53" s="44"/>
      <c r="F53" s="7"/>
      <c r="G53" s="45"/>
      <c r="H53" s="45"/>
      <c r="I53" s="10"/>
    </row>
    <row r="54" spans="1:9" ht="15.75" thickBot="1" x14ac:dyDescent="0.3">
      <c r="A54" s="9"/>
      <c r="B54" s="19" t="s">
        <v>0</v>
      </c>
      <c r="C54" s="12" t="s">
        <v>1</v>
      </c>
      <c r="D54" s="43">
        <f>D46+250</f>
        <v>2130</v>
      </c>
      <c r="E54" s="44"/>
      <c r="F54" s="7"/>
      <c r="G54" s="45"/>
      <c r="H54" s="45"/>
      <c r="I54" s="10"/>
    </row>
    <row r="55" spans="1:9" ht="15.75" thickBot="1" x14ac:dyDescent="0.3">
      <c r="A55" s="9"/>
      <c r="B55" s="19" t="s">
        <v>0</v>
      </c>
      <c r="C55" s="12" t="s">
        <v>3</v>
      </c>
      <c r="D55" s="43">
        <f>D47+260</f>
        <v>2875</v>
      </c>
      <c r="E55" s="44"/>
      <c r="F55" s="7"/>
      <c r="G55" s="45"/>
      <c r="H55" s="45"/>
      <c r="I55" s="10"/>
    </row>
    <row r="56" spans="1:9" ht="15.75" thickBot="1" x14ac:dyDescent="0.3">
      <c r="A56" s="9"/>
      <c r="B56" s="19" t="s">
        <v>0</v>
      </c>
      <c r="C56" s="12" t="s">
        <v>8</v>
      </c>
      <c r="D56" s="43">
        <f>D48+290</f>
        <v>3720</v>
      </c>
      <c r="E56" s="44"/>
      <c r="F56" s="7"/>
      <c r="G56" s="45"/>
      <c r="H56" s="45"/>
      <c r="I56" s="10"/>
    </row>
    <row r="57" spans="1:9" x14ac:dyDescent="0.25">
      <c r="A57" s="9"/>
      <c r="B57" s="7"/>
      <c r="C57" s="9"/>
      <c r="D57" s="34"/>
      <c r="E57" s="34"/>
      <c r="F57" s="7"/>
      <c r="G57" s="30"/>
      <c r="H57" s="30"/>
      <c r="I57" s="10"/>
    </row>
    <row r="58" spans="1:9" x14ac:dyDescent="0.25">
      <c r="A58" s="41" t="s">
        <v>31</v>
      </c>
      <c r="B58" s="41"/>
      <c r="C58" s="41"/>
      <c r="D58" s="41"/>
      <c r="E58" s="41"/>
      <c r="F58" s="45"/>
      <c r="G58" s="30"/>
      <c r="H58" s="30"/>
      <c r="I58" s="35"/>
    </row>
    <row r="59" spans="1:9" x14ac:dyDescent="0.25">
      <c r="A59" s="41" t="s">
        <v>40</v>
      </c>
      <c r="B59" s="41"/>
      <c r="C59" s="41"/>
      <c r="D59" s="41"/>
      <c r="E59" s="41"/>
      <c r="F59" s="45"/>
      <c r="G59" s="30"/>
      <c r="H59" s="30"/>
      <c r="I59" s="35"/>
    </row>
    <row r="60" spans="1:9" ht="15.75" thickBot="1" x14ac:dyDescent="0.3">
      <c r="A60" s="9"/>
      <c r="B60" s="7"/>
      <c r="C60" s="9"/>
      <c r="D60" s="36"/>
      <c r="E60" s="36"/>
      <c r="F60" s="7"/>
      <c r="G60" s="30"/>
      <c r="H60" s="30"/>
      <c r="I60" s="10"/>
    </row>
    <row r="61" spans="1:9" ht="15.75" thickBot="1" x14ac:dyDescent="0.3">
      <c r="A61" s="9"/>
      <c r="B61" s="18" t="s">
        <v>5</v>
      </c>
      <c r="C61" s="11" t="s">
        <v>4</v>
      </c>
      <c r="D61" s="37"/>
      <c r="E61" s="38"/>
      <c r="F61" s="7"/>
      <c r="G61" s="36"/>
      <c r="H61" s="36"/>
      <c r="I61" s="10"/>
    </row>
    <row r="62" spans="1:9" ht="15.75" thickBot="1" x14ac:dyDescent="0.3">
      <c r="A62" s="9"/>
      <c r="B62" s="19"/>
      <c r="C62" s="12"/>
      <c r="D62" s="37"/>
      <c r="E62" s="38"/>
      <c r="F62" s="7"/>
      <c r="G62" s="39" t="s">
        <v>33</v>
      </c>
      <c r="H62" s="40"/>
      <c r="I62" s="10"/>
    </row>
    <row r="63" spans="1:9" ht="15.75" thickBot="1" x14ac:dyDescent="0.3">
      <c r="A63" s="9"/>
      <c r="B63" s="19" t="s">
        <v>0</v>
      </c>
      <c r="C63" s="12" t="s">
        <v>34</v>
      </c>
      <c r="D63" s="43">
        <f>D44+155</f>
        <v>1285</v>
      </c>
      <c r="E63" s="44"/>
      <c r="F63" s="7"/>
      <c r="G63" s="32" t="s">
        <v>41</v>
      </c>
      <c r="H63" s="33"/>
      <c r="I63" s="10"/>
    </row>
    <row r="64" spans="1:9" ht="15.75" thickBot="1" x14ac:dyDescent="0.3">
      <c r="A64" s="9"/>
      <c r="B64" s="19" t="s">
        <v>0</v>
      </c>
      <c r="C64" s="12" t="s">
        <v>2</v>
      </c>
      <c r="D64" s="43">
        <f>D45+130</f>
        <v>1425</v>
      </c>
      <c r="E64" s="44"/>
      <c r="F64" s="7"/>
      <c r="G64" s="46"/>
      <c r="H64" s="46"/>
      <c r="I64" s="10"/>
    </row>
    <row r="65" spans="1:9" ht="15.75" thickBot="1" x14ac:dyDescent="0.3">
      <c r="A65" s="9"/>
      <c r="B65" s="19" t="s">
        <v>0</v>
      </c>
      <c r="C65" s="12" t="s">
        <v>1</v>
      </c>
      <c r="D65" s="43">
        <f>D46+130</f>
        <v>2010</v>
      </c>
      <c r="E65" s="44"/>
      <c r="F65" s="7"/>
      <c r="G65" s="45"/>
      <c r="H65" s="45"/>
      <c r="I65" s="10"/>
    </row>
    <row r="66" spans="1:9" ht="15.75" thickBot="1" x14ac:dyDescent="0.3">
      <c r="A66" s="9"/>
      <c r="B66" s="19" t="s">
        <v>0</v>
      </c>
      <c r="C66" s="12" t="s">
        <v>3</v>
      </c>
      <c r="D66" s="43">
        <f>D47+210</f>
        <v>2825</v>
      </c>
      <c r="E66" s="44"/>
      <c r="F66" s="7"/>
      <c r="G66" s="45"/>
      <c r="H66" s="45"/>
      <c r="I66" s="10"/>
    </row>
    <row r="67" spans="1:9" ht="15.75" thickBot="1" x14ac:dyDescent="0.3">
      <c r="A67" s="9"/>
      <c r="B67" s="19" t="s">
        <v>0</v>
      </c>
      <c r="C67" s="12" t="s">
        <v>8</v>
      </c>
      <c r="D67" s="43">
        <f>D48+280</f>
        <v>3710</v>
      </c>
      <c r="E67" s="44"/>
      <c r="F67" s="7"/>
      <c r="G67" s="45"/>
      <c r="H67" s="45"/>
      <c r="I67" s="10"/>
    </row>
    <row r="68" spans="1:9" ht="15.75" thickBot="1" x14ac:dyDescent="0.3">
      <c r="A68" s="9"/>
      <c r="B68" s="19"/>
      <c r="C68" s="12"/>
      <c r="D68" s="37"/>
      <c r="E68" s="38"/>
      <c r="F68" s="7"/>
      <c r="G68" s="45"/>
      <c r="H68" s="45"/>
      <c r="I68" s="10"/>
    </row>
    <row r="69" spans="1:9" ht="15.75" thickBot="1" x14ac:dyDescent="0.3">
      <c r="A69" s="9"/>
      <c r="B69" s="16" t="s">
        <v>5</v>
      </c>
      <c r="C69" s="13" t="s">
        <v>6</v>
      </c>
      <c r="D69" s="37"/>
      <c r="E69" s="38"/>
      <c r="F69" s="7"/>
      <c r="G69" s="45"/>
      <c r="H69" s="45"/>
      <c r="I69" s="10"/>
    </row>
    <row r="70" spans="1:9" ht="15.75" thickBot="1" x14ac:dyDescent="0.3">
      <c r="A70" s="9"/>
      <c r="B70" s="19"/>
      <c r="C70" s="12"/>
      <c r="D70" s="37"/>
      <c r="E70" s="38"/>
      <c r="F70" s="7"/>
      <c r="G70" s="45"/>
      <c r="H70" s="45"/>
      <c r="I70" s="10"/>
    </row>
    <row r="71" spans="1:9" ht="15.75" thickBot="1" x14ac:dyDescent="0.3">
      <c r="A71" s="9"/>
      <c r="B71" s="19" t="s">
        <v>0</v>
      </c>
      <c r="C71" s="12" t="s">
        <v>34</v>
      </c>
      <c r="D71" s="43">
        <f>D63+100</f>
        <v>1385</v>
      </c>
      <c r="E71" s="44"/>
      <c r="F71" s="7"/>
      <c r="G71" s="45"/>
      <c r="H71" s="45"/>
      <c r="I71" s="10"/>
    </row>
    <row r="72" spans="1:9" ht="15.75" thickBot="1" x14ac:dyDescent="0.3">
      <c r="A72" s="9"/>
      <c r="B72" s="19" t="s">
        <v>0</v>
      </c>
      <c r="C72" s="12" t="s">
        <v>2</v>
      </c>
      <c r="D72" s="43">
        <f>D64+150</f>
        <v>1575</v>
      </c>
      <c r="E72" s="44"/>
      <c r="F72" s="7"/>
      <c r="G72" s="45"/>
      <c r="H72" s="45"/>
      <c r="I72" s="10"/>
    </row>
    <row r="73" spans="1:9" ht="15.75" thickBot="1" x14ac:dyDescent="0.3">
      <c r="A73" s="9"/>
      <c r="B73" s="19" t="s">
        <v>0</v>
      </c>
      <c r="C73" s="12" t="s">
        <v>1</v>
      </c>
      <c r="D73" s="43">
        <f>D65+250</f>
        <v>2260</v>
      </c>
      <c r="E73" s="44"/>
      <c r="F73" s="7"/>
      <c r="G73" s="45"/>
      <c r="H73" s="45"/>
      <c r="I73" s="10"/>
    </row>
    <row r="74" spans="1:9" ht="15.75" thickBot="1" x14ac:dyDescent="0.3">
      <c r="A74" s="9"/>
      <c r="B74" s="19" t="s">
        <v>0</v>
      </c>
      <c r="C74" s="12" t="s">
        <v>3</v>
      </c>
      <c r="D74" s="43">
        <f>D66+240</f>
        <v>3065</v>
      </c>
      <c r="E74" s="44"/>
      <c r="F74" s="7"/>
      <c r="G74" s="45"/>
      <c r="H74" s="45"/>
      <c r="I74" s="10"/>
    </row>
    <row r="75" spans="1:9" ht="15.75" thickBot="1" x14ac:dyDescent="0.3">
      <c r="A75" s="9"/>
      <c r="B75" s="19" t="s">
        <v>0</v>
      </c>
      <c r="C75" s="12" t="s">
        <v>8</v>
      </c>
      <c r="D75" s="43">
        <f>D67+250</f>
        <v>3960</v>
      </c>
      <c r="E75" s="44"/>
      <c r="F75" s="7"/>
      <c r="G75" s="45"/>
      <c r="H75" s="45"/>
      <c r="I75" s="10"/>
    </row>
    <row r="76" spans="1:9" x14ac:dyDescent="0.25">
      <c r="A76" s="9"/>
      <c r="B76" s="7"/>
      <c r="C76" s="9"/>
      <c r="D76" s="34"/>
      <c r="E76" s="34"/>
      <c r="F76" s="7"/>
      <c r="G76" s="30"/>
      <c r="H76" s="30"/>
      <c r="I76" s="10"/>
    </row>
    <row r="77" spans="1:9" x14ac:dyDescent="0.25">
      <c r="A77" s="41" t="s">
        <v>31</v>
      </c>
      <c r="B77" s="41"/>
      <c r="C77" s="41"/>
      <c r="D77" s="41"/>
      <c r="E77" s="41"/>
      <c r="F77" s="45"/>
      <c r="G77" s="30"/>
      <c r="H77" s="30"/>
      <c r="I77" s="35"/>
    </row>
    <row r="78" spans="1:9" x14ac:dyDescent="0.25">
      <c r="A78" s="41" t="s">
        <v>42</v>
      </c>
      <c r="B78" s="41"/>
      <c r="C78" s="41"/>
      <c r="D78" s="41"/>
      <c r="E78" s="41"/>
      <c r="F78" s="45"/>
      <c r="G78" s="30"/>
      <c r="H78" s="30"/>
      <c r="I78" s="35"/>
    </row>
    <row r="79" spans="1:9" ht="15.75" thickBot="1" x14ac:dyDescent="0.3">
      <c r="A79" s="9"/>
      <c r="B79" s="7"/>
      <c r="C79" s="9"/>
      <c r="D79" s="36"/>
      <c r="E79" s="36"/>
      <c r="F79" s="7"/>
      <c r="G79" s="30"/>
      <c r="H79" s="30"/>
      <c r="I79" s="10"/>
    </row>
    <row r="80" spans="1:9" ht="15.75" thickBot="1" x14ac:dyDescent="0.3">
      <c r="A80" s="14"/>
      <c r="B80" s="18" t="s">
        <v>5</v>
      </c>
      <c r="C80" s="11" t="s">
        <v>4</v>
      </c>
      <c r="D80" s="37"/>
      <c r="E80" s="38"/>
      <c r="F80" s="7"/>
      <c r="G80" s="36"/>
      <c r="H80" s="36"/>
      <c r="I80" s="10"/>
    </row>
    <row r="81" spans="1:9" ht="15.75" thickBot="1" x14ac:dyDescent="0.3">
      <c r="A81" s="9"/>
      <c r="B81" s="19"/>
      <c r="C81" s="12"/>
      <c r="D81" s="37"/>
      <c r="E81" s="38"/>
      <c r="F81" s="7"/>
      <c r="G81" s="39" t="s">
        <v>33</v>
      </c>
      <c r="H81" s="40"/>
      <c r="I81" s="10"/>
    </row>
    <row r="82" spans="1:9" ht="15.75" thickBot="1" x14ac:dyDescent="0.3">
      <c r="A82" s="9"/>
      <c r="B82" s="19" t="s">
        <v>0</v>
      </c>
      <c r="C82" s="12" t="s">
        <v>34</v>
      </c>
      <c r="D82" s="43">
        <f>D63+175</f>
        <v>1460</v>
      </c>
      <c r="E82" s="44"/>
      <c r="F82" s="7"/>
      <c r="G82" s="32" t="s">
        <v>43</v>
      </c>
      <c r="H82" s="33"/>
      <c r="I82" s="10"/>
    </row>
    <row r="83" spans="1:9" ht="15.75" thickBot="1" x14ac:dyDescent="0.3">
      <c r="A83" s="9"/>
      <c r="B83" s="19" t="s">
        <v>0</v>
      </c>
      <c r="C83" s="12" t="s">
        <v>2</v>
      </c>
      <c r="D83" s="43">
        <f>D64+160</f>
        <v>1585</v>
      </c>
      <c r="E83" s="44"/>
      <c r="F83" s="7"/>
      <c r="G83" s="34"/>
      <c r="H83" s="34"/>
      <c r="I83" s="10"/>
    </row>
    <row r="84" spans="1:9" ht="15.75" thickBot="1" x14ac:dyDescent="0.3">
      <c r="A84" s="9"/>
      <c r="B84" s="19" t="s">
        <v>0</v>
      </c>
      <c r="C84" s="12" t="s">
        <v>1</v>
      </c>
      <c r="D84" s="43">
        <f>D65+210</f>
        <v>2220</v>
      </c>
      <c r="E84" s="44"/>
      <c r="F84" s="7"/>
      <c r="G84" s="30"/>
      <c r="H84" s="30"/>
      <c r="I84" s="10"/>
    </row>
    <row r="85" spans="1:9" ht="15.75" thickBot="1" x14ac:dyDescent="0.3">
      <c r="A85" s="9"/>
      <c r="B85" s="19" t="s">
        <v>0</v>
      </c>
      <c r="C85" s="12" t="s">
        <v>3</v>
      </c>
      <c r="D85" s="43">
        <f>D66+190</f>
        <v>3015</v>
      </c>
      <c r="E85" s="44"/>
      <c r="F85" s="7"/>
      <c r="G85" s="30"/>
      <c r="H85" s="30"/>
      <c r="I85" s="10"/>
    </row>
    <row r="86" spans="1:9" ht="15.75" thickBot="1" x14ac:dyDescent="0.3">
      <c r="A86" s="9"/>
      <c r="B86" s="19" t="s">
        <v>0</v>
      </c>
      <c r="C86" s="12" t="s">
        <v>8</v>
      </c>
      <c r="D86" s="43">
        <f>D67+280</f>
        <v>3990</v>
      </c>
      <c r="E86" s="44"/>
      <c r="F86" s="7"/>
      <c r="G86" s="30"/>
      <c r="H86" s="30"/>
      <c r="I86" s="10"/>
    </row>
    <row r="87" spans="1:9" ht="15.75" thickBot="1" x14ac:dyDescent="0.3">
      <c r="A87" s="9"/>
      <c r="B87" s="19"/>
      <c r="C87" s="12"/>
      <c r="D87" s="37"/>
      <c r="E87" s="38"/>
      <c r="F87" s="7"/>
      <c r="G87" s="30"/>
      <c r="H87" s="30"/>
      <c r="I87" s="10"/>
    </row>
    <row r="88" spans="1:9" ht="15.75" thickBot="1" x14ac:dyDescent="0.3">
      <c r="A88" s="9"/>
      <c r="B88" s="16" t="s">
        <v>5</v>
      </c>
      <c r="C88" s="13" t="s">
        <v>6</v>
      </c>
      <c r="D88" s="37"/>
      <c r="E88" s="38"/>
      <c r="F88" s="7"/>
      <c r="G88" s="30"/>
      <c r="H88" s="30"/>
      <c r="I88" s="10"/>
    </row>
    <row r="89" spans="1:9" ht="15.75" thickBot="1" x14ac:dyDescent="0.3">
      <c r="A89" s="9"/>
      <c r="B89" s="19"/>
      <c r="C89" s="12"/>
      <c r="D89" s="37"/>
      <c r="E89" s="38"/>
      <c r="F89" s="7"/>
      <c r="G89" s="30"/>
      <c r="H89" s="30"/>
      <c r="I89" s="10"/>
    </row>
    <row r="90" spans="1:9" ht="15.75" thickBot="1" x14ac:dyDescent="0.3">
      <c r="A90" s="9"/>
      <c r="B90" s="19" t="s">
        <v>0</v>
      </c>
      <c r="C90" s="12" t="s">
        <v>34</v>
      </c>
      <c r="D90" s="43">
        <f>D82+150</f>
        <v>1610</v>
      </c>
      <c r="E90" s="44"/>
      <c r="F90" s="7"/>
      <c r="G90" s="30"/>
      <c r="H90" s="30"/>
      <c r="I90" s="10"/>
    </row>
    <row r="91" spans="1:9" ht="15.75" thickBot="1" x14ac:dyDescent="0.3">
      <c r="A91" s="9"/>
      <c r="B91" s="19" t="s">
        <v>0</v>
      </c>
      <c r="C91" s="12" t="s">
        <v>2</v>
      </c>
      <c r="D91" s="43">
        <f>D83+150</f>
        <v>1735</v>
      </c>
      <c r="E91" s="44"/>
      <c r="F91" s="7"/>
      <c r="G91" s="30"/>
      <c r="H91" s="30"/>
      <c r="I91" s="10"/>
    </row>
    <row r="92" spans="1:9" ht="15.75" thickBot="1" x14ac:dyDescent="0.3">
      <c r="A92" s="9"/>
      <c r="B92" s="19" t="s">
        <v>0</v>
      </c>
      <c r="C92" s="12" t="s">
        <v>1</v>
      </c>
      <c r="D92" s="43">
        <f>D84+310</f>
        <v>2530</v>
      </c>
      <c r="E92" s="44"/>
      <c r="F92" s="7"/>
      <c r="G92" s="30"/>
      <c r="H92" s="30"/>
      <c r="I92" s="10"/>
    </row>
    <row r="93" spans="1:9" ht="15.75" thickBot="1" x14ac:dyDescent="0.3">
      <c r="A93" s="9"/>
      <c r="B93" s="19" t="s">
        <v>0</v>
      </c>
      <c r="C93" s="12" t="s">
        <v>3</v>
      </c>
      <c r="D93" s="43">
        <f>D85+260</f>
        <v>3275</v>
      </c>
      <c r="E93" s="44"/>
      <c r="F93" s="7"/>
      <c r="G93" s="30"/>
      <c r="H93" s="30"/>
      <c r="I93" s="10"/>
    </row>
    <row r="94" spans="1:9" ht="15.75" thickBot="1" x14ac:dyDescent="0.3">
      <c r="A94" s="9"/>
      <c r="B94" s="19" t="s">
        <v>0</v>
      </c>
      <c r="C94" s="12" t="s">
        <v>8</v>
      </c>
      <c r="D94" s="43">
        <f>D86+240</f>
        <v>4230</v>
      </c>
      <c r="E94" s="44"/>
      <c r="F94" s="7"/>
      <c r="G94" s="30"/>
      <c r="H94" s="30"/>
      <c r="I94" s="10"/>
    </row>
    <row r="95" spans="1:9" x14ac:dyDescent="0.25">
      <c r="A95" s="42"/>
      <c r="B95" s="42"/>
      <c r="C95" s="42"/>
      <c r="D95" s="42"/>
      <c r="E95" s="42"/>
      <c r="F95" s="45"/>
      <c r="G95" s="30"/>
      <c r="H95" s="30"/>
      <c r="I95" s="35"/>
    </row>
    <row r="96" spans="1:9" x14ac:dyDescent="0.25">
      <c r="A96" s="42"/>
      <c r="B96" s="42"/>
      <c r="C96" s="42"/>
      <c r="D96" s="42"/>
      <c r="E96" s="42"/>
      <c r="F96" s="45"/>
      <c r="G96" s="30"/>
      <c r="H96" s="30"/>
      <c r="I96" s="35"/>
    </row>
    <row r="97" spans="1:9" x14ac:dyDescent="0.25">
      <c r="A97" s="41" t="s">
        <v>31</v>
      </c>
      <c r="B97" s="41"/>
      <c r="C97" s="41"/>
      <c r="D97" s="41"/>
      <c r="E97" s="41"/>
      <c r="F97" s="45"/>
      <c r="G97" s="30"/>
      <c r="H97" s="30"/>
      <c r="I97" s="35"/>
    </row>
    <row r="98" spans="1:9" x14ac:dyDescent="0.25">
      <c r="A98" s="41" t="s">
        <v>44</v>
      </c>
      <c r="B98" s="41"/>
      <c r="C98" s="41"/>
      <c r="D98" s="41"/>
      <c r="E98" s="41"/>
      <c r="F98" s="45"/>
      <c r="G98" s="30"/>
      <c r="H98" s="30"/>
      <c r="I98" s="35"/>
    </row>
    <row r="99" spans="1:9" ht="15.75" thickBot="1" x14ac:dyDescent="0.3">
      <c r="A99" s="9"/>
      <c r="B99" s="7"/>
      <c r="C99" s="9"/>
      <c r="D99" s="36"/>
      <c r="E99" s="36"/>
      <c r="F99" s="7"/>
      <c r="G99" s="30"/>
      <c r="H99" s="30"/>
      <c r="I99" s="10"/>
    </row>
    <row r="100" spans="1:9" ht="15.75" thickBot="1" x14ac:dyDescent="0.3">
      <c r="A100" s="9"/>
      <c r="B100" s="18" t="s">
        <v>5</v>
      </c>
      <c r="C100" s="11" t="s">
        <v>4</v>
      </c>
      <c r="D100" s="37"/>
      <c r="E100" s="38"/>
      <c r="F100" s="7"/>
      <c r="G100" s="36"/>
      <c r="H100" s="36"/>
      <c r="I100" s="10"/>
    </row>
    <row r="101" spans="1:9" ht="15.75" thickBot="1" x14ac:dyDescent="0.3">
      <c r="A101" s="9"/>
      <c r="B101" s="19"/>
      <c r="C101" s="12"/>
      <c r="D101" s="37"/>
      <c r="E101" s="38"/>
      <c r="F101" s="7"/>
      <c r="G101" s="39" t="s">
        <v>33</v>
      </c>
      <c r="H101" s="40"/>
      <c r="I101" s="10"/>
    </row>
    <row r="102" spans="1:9" ht="15.75" thickBot="1" x14ac:dyDescent="0.3">
      <c r="A102" s="9"/>
      <c r="B102" s="19" t="s">
        <v>0</v>
      </c>
      <c r="C102" s="12" t="s">
        <v>34</v>
      </c>
      <c r="D102" s="28">
        <f>D82+330</f>
        <v>1790</v>
      </c>
      <c r="E102" s="29"/>
      <c r="F102" s="7"/>
      <c r="G102" s="32" t="s">
        <v>45</v>
      </c>
      <c r="H102" s="33"/>
      <c r="I102" s="10"/>
    </row>
    <row r="103" spans="1:9" ht="15.75" thickBot="1" x14ac:dyDescent="0.3">
      <c r="A103" s="9"/>
      <c r="B103" s="19" t="s">
        <v>0</v>
      </c>
      <c r="C103" s="12" t="s">
        <v>2</v>
      </c>
      <c r="D103" s="28">
        <f>D83+290</f>
        <v>1875</v>
      </c>
      <c r="E103" s="29"/>
      <c r="F103" s="7"/>
      <c r="G103" s="34"/>
      <c r="H103" s="34"/>
      <c r="I103" s="10"/>
    </row>
    <row r="104" spans="1:9" ht="15.75" thickBot="1" x14ac:dyDescent="0.3">
      <c r="A104" s="9"/>
      <c r="B104" s="19" t="s">
        <v>0</v>
      </c>
      <c r="C104" s="12" t="s">
        <v>1</v>
      </c>
      <c r="D104" s="28">
        <f>D84+320</f>
        <v>2540</v>
      </c>
      <c r="E104" s="29"/>
      <c r="F104" s="7"/>
      <c r="G104" s="30"/>
      <c r="H104" s="30"/>
      <c r="I104" s="10"/>
    </row>
    <row r="105" spans="1:9" ht="15.75" thickBot="1" x14ac:dyDescent="0.3">
      <c r="A105" s="9"/>
      <c r="B105" s="19" t="s">
        <v>0</v>
      </c>
      <c r="C105" s="12" t="s">
        <v>3</v>
      </c>
      <c r="D105" s="28">
        <f>D85+220</f>
        <v>3235</v>
      </c>
      <c r="E105" s="29"/>
      <c r="F105" s="7"/>
      <c r="G105" s="30"/>
      <c r="H105" s="30"/>
      <c r="I105" s="10"/>
    </row>
    <row r="106" spans="1:9" ht="15.75" thickBot="1" x14ac:dyDescent="0.3">
      <c r="A106" s="9"/>
      <c r="B106" s="19" t="s">
        <v>0</v>
      </c>
      <c r="C106" s="12" t="s">
        <v>8</v>
      </c>
      <c r="D106" s="28">
        <f>D86+210</f>
        <v>4200</v>
      </c>
      <c r="E106" s="29"/>
      <c r="F106" s="7"/>
      <c r="G106" s="30"/>
      <c r="H106" s="30"/>
      <c r="I106" s="10"/>
    </row>
    <row r="107" spans="1:9" ht="15.75" thickBot="1" x14ac:dyDescent="0.3">
      <c r="A107" s="9"/>
      <c r="B107" s="19"/>
      <c r="C107" s="12"/>
      <c r="D107" s="28"/>
      <c r="E107" s="29"/>
      <c r="F107" s="7"/>
      <c r="G107" s="30"/>
      <c r="H107" s="30"/>
      <c r="I107" s="10"/>
    </row>
    <row r="108" spans="1:9" ht="15.75" thickBot="1" x14ac:dyDescent="0.3">
      <c r="A108" s="9"/>
      <c r="B108" s="16" t="s">
        <v>5</v>
      </c>
      <c r="C108" s="13" t="s">
        <v>6</v>
      </c>
      <c r="D108" s="28"/>
      <c r="E108" s="29"/>
      <c r="F108" s="7"/>
      <c r="G108" s="30"/>
      <c r="H108" s="30"/>
      <c r="I108" s="10"/>
    </row>
    <row r="109" spans="1:9" ht="15.75" thickBot="1" x14ac:dyDescent="0.3">
      <c r="A109" s="9"/>
      <c r="B109" s="19"/>
      <c r="C109" s="12"/>
      <c r="D109" s="28"/>
      <c r="E109" s="29"/>
      <c r="F109" s="7"/>
      <c r="G109" s="30"/>
      <c r="H109" s="30"/>
      <c r="I109" s="10"/>
    </row>
    <row r="110" spans="1:9" ht="15.75" thickBot="1" x14ac:dyDescent="0.3">
      <c r="A110" s="9"/>
      <c r="B110" s="19" t="s">
        <v>0</v>
      </c>
      <c r="C110" s="12" t="s">
        <v>34</v>
      </c>
      <c r="D110" s="28">
        <f>D102+130</f>
        <v>1920</v>
      </c>
      <c r="E110" s="29"/>
      <c r="F110" s="7"/>
      <c r="G110" s="30"/>
      <c r="H110" s="30"/>
      <c r="I110" s="10"/>
    </row>
    <row r="111" spans="1:9" ht="15.75" thickBot="1" x14ac:dyDescent="0.3">
      <c r="A111" s="9"/>
      <c r="B111" s="19" t="s">
        <v>0</v>
      </c>
      <c r="C111" s="12" t="s">
        <v>2</v>
      </c>
      <c r="D111" s="28">
        <f>D103+160</f>
        <v>2035</v>
      </c>
      <c r="E111" s="29"/>
      <c r="F111" s="7"/>
      <c r="G111" s="30"/>
      <c r="H111" s="30"/>
      <c r="I111" s="10"/>
    </row>
    <row r="112" spans="1:9" ht="15.75" thickBot="1" x14ac:dyDescent="0.3">
      <c r="A112" s="9"/>
      <c r="B112" s="19" t="s">
        <v>0</v>
      </c>
      <c r="C112" s="12" t="s">
        <v>1</v>
      </c>
      <c r="D112" s="28">
        <f>D104+265</f>
        <v>2805</v>
      </c>
      <c r="E112" s="29"/>
      <c r="F112" s="7"/>
      <c r="G112" s="30"/>
      <c r="H112" s="30"/>
      <c r="I112" s="10"/>
    </row>
    <row r="113" spans="1:9" ht="15.75" thickBot="1" x14ac:dyDescent="0.3">
      <c r="A113" s="9"/>
      <c r="B113" s="19" t="s">
        <v>0</v>
      </c>
      <c r="C113" s="12" t="s">
        <v>3</v>
      </c>
      <c r="D113" s="28">
        <f>D105+230</f>
        <v>3465</v>
      </c>
      <c r="E113" s="29"/>
      <c r="F113" s="7"/>
      <c r="G113" s="30"/>
      <c r="H113" s="30"/>
      <c r="I113" s="10"/>
    </row>
    <row r="114" spans="1:9" ht="15.75" thickBot="1" x14ac:dyDescent="0.3">
      <c r="A114" s="9"/>
      <c r="B114" s="19" t="s">
        <v>0</v>
      </c>
      <c r="C114" s="12" t="s">
        <v>8</v>
      </c>
      <c r="D114" s="28">
        <f>D106+240</f>
        <v>4440</v>
      </c>
      <c r="E114" s="29"/>
      <c r="F114" s="7"/>
      <c r="G114" s="30"/>
      <c r="H114" s="30"/>
      <c r="I114" s="10"/>
    </row>
    <row r="115" spans="1:9" ht="15.75" thickBot="1" x14ac:dyDescent="0.3">
      <c r="A115" s="9"/>
      <c r="B115" s="7"/>
      <c r="C115" s="9"/>
      <c r="D115" s="34"/>
      <c r="E115" s="34"/>
      <c r="F115" s="9"/>
      <c r="G115" s="30"/>
      <c r="H115" s="30"/>
      <c r="I115" s="10"/>
    </row>
    <row r="116" spans="1:9" x14ac:dyDescent="0.25">
      <c r="A116" s="9"/>
      <c r="B116" s="7"/>
      <c r="C116" s="9"/>
      <c r="D116" s="34"/>
      <c r="E116" s="34"/>
      <c r="F116" s="9"/>
      <c r="G116" s="30"/>
      <c r="H116" s="30"/>
      <c r="I116" s="10"/>
    </row>
    <row r="117" spans="1:9" x14ac:dyDescent="0.25">
      <c r="A117" s="41" t="s">
        <v>31</v>
      </c>
      <c r="B117" s="41"/>
      <c r="C117" s="41"/>
      <c r="D117" s="41"/>
      <c r="E117" s="41"/>
      <c r="F117" s="41"/>
      <c r="G117" s="30"/>
      <c r="H117" s="30"/>
      <c r="I117" s="35"/>
    </row>
    <row r="118" spans="1:9" x14ac:dyDescent="0.25">
      <c r="A118" s="41" t="s">
        <v>46</v>
      </c>
      <c r="B118" s="41"/>
      <c r="C118" s="41"/>
      <c r="D118" s="41"/>
      <c r="E118" s="41"/>
      <c r="F118" s="41"/>
      <c r="G118" s="30"/>
      <c r="H118" s="30"/>
      <c r="I118" s="35"/>
    </row>
    <row r="119" spans="1:9" ht="15.75" thickBot="1" x14ac:dyDescent="0.3">
      <c r="A119" s="9"/>
      <c r="B119" s="7"/>
      <c r="C119" s="9"/>
      <c r="D119" s="36"/>
      <c r="E119" s="36"/>
      <c r="F119" s="7"/>
      <c r="G119" s="30"/>
      <c r="H119" s="30"/>
      <c r="I119" s="10"/>
    </row>
    <row r="120" spans="1:9" ht="15.75" thickBot="1" x14ac:dyDescent="0.3">
      <c r="A120" s="9"/>
      <c r="B120" s="18" t="s">
        <v>5</v>
      </c>
      <c r="C120" s="11" t="s">
        <v>4</v>
      </c>
      <c r="D120" s="37"/>
      <c r="E120" s="38"/>
      <c r="F120" s="7"/>
      <c r="G120" s="36"/>
      <c r="H120" s="36"/>
      <c r="I120" s="10"/>
    </row>
    <row r="121" spans="1:9" ht="15.75" thickBot="1" x14ac:dyDescent="0.3">
      <c r="A121" s="9"/>
      <c r="B121" s="19"/>
      <c r="C121" s="12"/>
      <c r="D121" s="37"/>
      <c r="E121" s="38"/>
      <c r="F121" s="8"/>
      <c r="G121" s="39" t="s">
        <v>33</v>
      </c>
      <c r="H121" s="40"/>
      <c r="I121" s="10"/>
    </row>
    <row r="122" spans="1:9" ht="15.75" thickBot="1" x14ac:dyDescent="0.3">
      <c r="A122" s="9"/>
      <c r="B122" s="19" t="s">
        <v>0</v>
      </c>
      <c r="C122" s="12" t="s">
        <v>34</v>
      </c>
      <c r="D122" s="28">
        <f>D102+490</f>
        <v>2280</v>
      </c>
      <c r="E122" s="29"/>
      <c r="F122" s="7"/>
      <c r="G122" s="32" t="s">
        <v>47</v>
      </c>
      <c r="H122" s="33"/>
      <c r="I122" s="10"/>
    </row>
    <row r="123" spans="1:9" ht="15.75" thickBot="1" x14ac:dyDescent="0.3">
      <c r="A123" s="9"/>
      <c r="B123" s="19" t="s">
        <v>0</v>
      </c>
      <c r="C123" s="12" t="s">
        <v>2</v>
      </c>
      <c r="D123" s="28">
        <f>D103+560</f>
        <v>2435</v>
      </c>
      <c r="E123" s="29"/>
      <c r="F123" s="7"/>
      <c r="G123" s="34"/>
      <c r="H123" s="34"/>
      <c r="I123" s="10"/>
    </row>
    <row r="124" spans="1:9" ht="15.75" thickBot="1" x14ac:dyDescent="0.3">
      <c r="A124" s="9"/>
      <c r="B124" s="19" t="s">
        <v>0</v>
      </c>
      <c r="C124" s="12" t="s">
        <v>1</v>
      </c>
      <c r="D124" s="28">
        <f>D104+740</f>
        <v>3280</v>
      </c>
      <c r="E124" s="29"/>
      <c r="F124" s="7"/>
      <c r="G124" s="30"/>
      <c r="H124" s="30"/>
      <c r="I124" s="10"/>
    </row>
    <row r="125" spans="1:9" x14ac:dyDescent="0.25">
      <c r="A125" s="9"/>
      <c r="B125" s="19" t="s">
        <v>0</v>
      </c>
      <c r="C125" s="12" t="s">
        <v>3</v>
      </c>
      <c r="D125" s="28">
        <f>D105+640</f>
        <v>3875</v>
      </c>
      <c r="E125" s="29"/>
      <c r="F125" s="7"/>
      <c r="G125" s="30"/>
      <c r="H125" s="30"/>
      <c r="I125" s="10"/>
    </row>
    <row r="126" spans="1:9" ht="15.75" thickBot="1" x14ac:dyDescent="0.3">
      <c r="A126" s="9"/>
      <c r="B126" s="19" t="s">
        <v>0</v>
      </c>
      <c r="C126" s="12" t="s">
        <v>8</v>
      </c>
      <c r="D126" s="28">
        <f>D106+635</f>
        <v>4835</v>
      </c>
      <c r="E126" s="29"/>
      <c r="F126" s="7"/>
      <c r="G126" s="30"/>
      <c r="H126" s="30"/>
      <c r="I126" s="10"/>
    </row>
    <row r="127" spans="1:9" ht="15.75" thickBot="1" x14ac:dyDescent="0.3">
      <c r="A127" s="9"/>
      <c r="B127" s="19"/>
      <c r="C127" s="12"/>
      <c r="D127" s="28"/>
      <c r="E127" s="29"/>
      <c r="F127" s="7"/>
      <c r="G127" s="30"/>
      <c r="H127" s="30"/>
      <c r="I127" s="10"/>
    </row>
    <row r="128" spans="1:9" ht="15.75" thickBot="1" x14ac:dyDescent="0.3">
      <c r="A128" s="9"/>
      <c r="B128" s="16" t="s">
        <v>5</v>
      </c>
      <c r="C128" s="13" t="s">
        <v>6</v>
      </c>
      <c r="D128" s="28"/>
      <c r="E128" s="29"/>
      <c r="F128" s="7"/>
      <c r="G128" s="30"/>
      <c r="H128" s="30"/>
      <c r="I128" s="10"/>
    </row>
    <row r="129" spans="1:9" ht="15.75" thickBot="1" x14ac:dyDescent="0.3">
      <c r="A129" s="9"/>
      <c r="B129" s="19"/>
      <c r="C129" s="12"/>
      <c r="D129" s="28"/>
      <c r="E129" s="29"/>
      <c r="F129" s="7"/>
      <c r="G129" s="30"/>
      <c r="H129" s="30"/>
      <c r="I129" s="10"/>
    </row>
    <row r="130" spans="1:9" ht="15.75" thickBot="1" x14ac:dyDescent="0.3">
      <c r="A130" s="9"/>
      <c r="B130" s="19" t="s">
        <v>0</v>
      </c>
      <c r="C130" s="12" t="s">
        <v>34</v>
      </c>
      <c r="D130" s="28">
        <f>D122+120</f>
        <v>2400</v>
      </c>
      <c r="E130" s="29"/>
      <c r="F130" s="7"/>
      <c r="G130" s="30"/>
      <c r="H130" s="30"/>
      <c r="I130" s="10"/>
    </row>
    <row r="131" spans="1:9" ht="15.75" thickBot="1" x14ac:dyDescent="0.3">
      <c r="A131" s="9"/>
      <c r="B131" s="19" t="s">
        <v>0</v>
      </c>
      <c r="C131" s="12" t="s">
        <v>2</v>
      </c>
      <c r="D131" s="28">
        <f>D123+140</f>
        <v>2575</v>
      </c>
      <c r="E131" s="29"/>
      <c r="F131" s="7"/>
      <c r="G131" s="30"/>
      <c r="H131" s="30"/>
      <c r="I131" s="10"/>
    </row>
    <row r="132" spans="1:9" ht="15.75" thickBot="1" x14ac:dyDescent="0.3">
      <c r="A132" s="9"/>
      <c r="B132" s="19" t="s">
        <v>0</v>
      </c>
      <c r="C132" s="12" t="s">
        <v>1</v>
      </c>
      <c r="D132" s="28">
        <f>D124+220</f>
        <v>3500</v>
      </c>
      <c r="E132" s="29"/>
      <c r="F132" s="7"/>
      <c r="G132" s="30"/>
      <c r="H132" s="30"/>
      <c r="I132" s="10"/>
    </row>
    <row r="133" spans="1:9" ht="15.75" thickBot="1" x14ac:dyDescent="0.3">
      <c r="A133" s="9"/>
      <c r="B133" s="19" t="s">
        <v>0</v>
      </c>
      <c r="C133" s="12" t="s">
        <v>3</v>
      </c>
      <c r="D133" s="28">
        <f>D125+220</f>
        <v>4095</v>
      </c>
      <c r="E133" s="29"/>
      <c r="F133" s="7"/>
      <c r="G133" s="30"/>
      <c r="H133" s="30"/>
      <c r="I133" s="10"/>
    </row>
    <row r="134" spans="1:9" ht="15.75" thickBot="1" x14ac:dyDescent="0.3">
      <c r="A134" s="9"/>
      <c r="B134" s="19" t="s">
        <v>0</v>
      </c>
      <c r="C134" s="12" t="s">
        <v>8</v>
      </c>
      <c r="D134" s="28">
        <f>D126+320</f>
        <v>5155</v>
      </c>
      <c r="E134" s="29"/>
      <c r="F134" s="7"/>
      <c r="G134" s="30"/>
      <c r="H134" s="30"/>
      <c r="I134" s="10"/>
    </row>
    <row r="135" spans="1:9" x14ac:dyDescent="0.25">
      <c r="A135" s="42"/>
      <c r="B135" s="42"/>
      <c r="C135" s="42"/>
      <c r="D135" s="42"/>
      <c r="E135" s="42"/>
      <c r="F135" s="42"/>
      <c r="G135" s="30"/>
      <c r="H135" s="30"/>
      <c r="I135" s="10"/>
    </row>
    <row r="136" spans="1:9" x14ac:dyDescent="0.25">
      <c r="A136" s="41" t="s">
        <v>31</v>
      </c>
      <c r="B136" s="41"/>
      <c r="C136" s="41"/>
      <c r="D136" s="41"/>
      <c r="E136" s="41"/>
      <c r="F136" s="41"/>
      <c r="G136" s="30"/>
      <c r="H136" s="30"/>
      <c r="I136" s="35"/>
    </row>
    <row r="137" spans="1:9" x14ac:dyDescent="0.25">
      <c r="A137" s="41" t="s">
        <v>48</v>
      </c>
      <c r="B137" s="41"/>
      <c r="C137" s="41"/>
      <c r="D137" s="41"/>
      <c r="E137" s="41"/>
      <c r="F137" s="41"/>
      <c r="G137" s="30"/>
      <c r="H137" s="30"/>
      <c r="I137" s="35"/>
    </row>
    <row r="138" spans="1:9" ht="15.75" thickBot="1" x14ac:dyDescent="0.3">
      <c r="A138" s="9"/>
      <c r="B138" s="7"/>
      <c r="C138" s="9"/>
      <c r="D138" s="36"/>
      <c r="E138" s="36"/>
      <c r="F138" s="7"/>
      <c r="G138" s="30"/>
      <c r="H138" s="30"/>
      <c r="I138" s="10"/>
    </row>
    <row r="139" spans="1:9" ht="15.75" thickBot="1" x14ac:dyDescent="0.3">
      <c r="A139" s="9"/>
      <c r="B139" s="18" t="s">
        <v>5</v>
      </c>
      <c r="C139" s="11" t="s">
        <v>4</v>
      </c>
      <c r="D139" s="37"/>
      <c r="E139" s="38"/>
      <c r="F139" s="7"/>
      <c r="G139" s="36"/>
      <c r="H139" s="36"/>
      <c r="I139" s="10"/>
    </row>
    <row r="140" spans="1:9" ht="15.75" thickBot="1" x14ac:dyDescent="0.3">
      <c r="A140" s="9"/>
      <c r="B140" s="19"/>
      <c r="C140" s="12"/>
      <c r="D140" s="37"/>
      <c r="E140" s="38"/>
      <c r="F140" s="7"/>
      <c r="G140" s="39" t="s">
        <v>33</v>
      </c>
      <c r="H140" s="40"/>
      <c r="I140" s="10"/>
    </row>
    <row r="141" spans="1:9" ht="15.75" thickBot="1" x14ac:dyDescent="0.3">
      <c r="A141" s="9"/>
      <c r="B141" s="19" t="s">
        <v>0</v>
      </c>
      <c r="C141" s="12" t="s">
        <v>34</v>
      </c>
      <c r="D141" s="28">
        <f>D122+390</f>
        <v>2670</v>
      </c>
      <c r="E141" s="29"/>
      <c r="F141" s="7"/>
      <c r="G141" s="32" t="s">
        <v>49</v>
      </c>
      <c r="H141" s="33"/>
      <c r="I141" s="10"/>
    </row>
    <row r="142" spans="1:9" ht="15.75" thickBot="1" x14ac:dyDescent="0.3">
      <c r="A142" s="9"/>
      <c r="B142" s="19" t="s">
        <v>0</v>
      </c>
      <c r="C142" s="12" t="s">
        <v>2</v>
      </c>
      <c r="D142" s="28">
        <f>D123+390</f>
        <v>2825</v>
      </c>
      <c r="E142" s="29"/>
      <c r="F142" s="7"/>
      <c r="G142" s="34"/>
      <c r="H142" s="34"/>
      <c r="I142" s="10"/>
    </row>
    <row r="143" spans="1:9" ht="15.75" thickBot="1" x14ac:dyDescent="0.3">
      <c r="A143" s="9"/>
      <c r="B143" s="19" t="s">
        <v>0</v>
      </c>
      <c r="C143" s="12" t="s">
        <v>1</v>
      </c>
      <c r="D143" s="28">
        <f>D124+330</f>
        <v>3610</v>
      </c>
      <c r="E143" s="29"/>
      <c r="F143" s="7"/>
      <c r="G143" s="30"/>
      <c r="H143" s="30"/>
      <c r="I143" s="10"/>
    </row>
    <row r="144" spans="1:9" ht="15.75" thickBot="1" x14ac:dyDescent="0.3">
      <c r="A144" s="9"/>
      <c r="B144" s="19" t="s">
        <v>0</v>
      </c>
      <c r="C144" s="12" t="s">
        <v>3</v>
      </c>
      <c r="D144" s="28">
        <f>D125+280</f>
        <v>4155</v>
      </c>
      <c r="E144" s="29"/>
      <c r="F144" s="7"/>
      <c r="G144" s="30"/>
      <c r="H144" s="30"/>
      <c r="I144" s="10"/>
    </row>
    <row r="145" spans="1:9" ht="15.75" thickBot="1" x14ac:dyDescent="0.3">
      <c r="A145" s="9"/>
      <c r="B145" s="19" t="s">
        <v>0</v>
      </c>
      <c r="C145" s="12" t="s">
        <v>8</v>
      </c>
      <c r="D145" s="28">
        <f>D126+285</f>
        <v>5120</v>
      </c>
      <c r="E145" s="29"/>
      <c r="F145" s="7"/>
      <c r="G145" s="30"/>
      <c r="H145" s="30"/>
      <c r="I145" s="10"/>
    </row>
    <row r="146" spans="1:9" ht="15.75" thickBot="1" x14ac:dyDescent="0.3">
      <c r="A146" s="9"/>
      <c r="B146" s="19"/>
      <c r="C146" s="12"/>
      <c r="D146" s="28"/>
      <c r="E146" s="29"/>
      <c r="F146" s="7"/>
      <c r="G146" s="30"/>
      <c r="H146" s="30"/>
      <c r="I146" s="10"/>
    </row>
    <row r="147" spans="1:9" ht="15.75" thickBot="1" x14ac:dyDescent="0.3">
      <c r="A147" s="9"/>
      <c r="B147" s="16" t="s">
        <v>5</v>
      </c>
      <c r="C147" s="13" t="s">
        <v>6</v>
      </c>
      <c r="D147" s="28"/>
      <c r="E147" s="29"/>
      <c r="F147" s="7"/>
      <c r="G147" s="30"/>
      <c r="H147" s="30"/>
      <c r="I147" s="10"/>
    </row>
    <row r="148" spans="1:9" x14ac:dyDescent="0.25">
      <c r="A148" s="9"/>
      <c r="B148" s="19"/>
      <c r="C148" s="12"/>
      <c r="D148" s="28"/>
      <c r="E148" s="29"/>
      <c r="F148" s="7"/>
      <c r="G148" s="30"/>
      <c r="H148" s="30"/>
      <c r="I148" s="10"/>
    </row>
    <row r="149" spans="1:9" ht="15.75" thickBot="1" x14ac:dyDescent="0.3">
      <c r="A149" s="9"/>
      <c r="B149" s="19" t="s">
        <v>0</v>
      </c>
      <c r="C149" s="12" t="s">
        <v>34</v>
      </c>
      <c r="D149" s="28">
        <f>D141+125</f>
        <v>2795</v>
      </c>
      <c r="E149" s="29"/>
      <c r="F149" s="7"/>
      <c r="G149" s="30"/>
      <c r="H149" s="30"/>
      <c r="I149" s="10"/>
    </row>
    <row r="150" spans="1:9" ht="15.75" thickBot="1" x14ac:dyDescent="0.3">
      <c r="A150" s="9"/>
      <c r="B150" s="19" t="s">
        <v>0</v>
      </c>
      <c r="C150" s="12" t="s">
        <v>2</v>
      </c>
      <c r="D150" s="28">
        <f>D142+150</f>
        <v>2975</v>
      </c>
      <c r="E150" s="29"/>
      <c r="F150" s="7"/>
      <c r="G150" s="30"/>
      <c r="H150" s="30"/>
      <c r="I150" s="10"/>
    </row>
    <row r="151" spans="1:9" ht="15.75" thickBot="1" x14ac:dyDescent="0.3">
      <c r="A151" s="9"/>
      <c r="B151" s="19" t="s">
        <v>0</v>
      </c>
      <c r="C151" s="12" t="s">
        <v>1</v>
      </c>
      <c r="D151" s="28">
        <f>D143+205</f>
        <v>3815</v>
      </c>
      <c r="E151" s="29"/>
      <c r="F151" s="7"/>
      <c r="G151" s="30"/>
      <c r="H151" s="30"/>
      <c r="I151" s="10"/>
    </row>
    <row r="152" spans="1:9" ht="15.75" thickBot="1" x14ac:dyDescent="0.3">
      <c r="A152" s="9"/>
      <c r="B152" s="19" t="s">
        <v>0</v>
      </c>
      <c r="C152" s="12" t="s">
        <v>3</v>
      </c>
      <c r="D152" s="28">
        <f>D144+250</f>
        <v>4405</v>
      </c>
      <c r="E152" s="29"/>
      <c r="F152" s="7"/>
      <c r="G152" s="30"/>
      <c r="H152" s="30"/>
      <c r="I152" s="10"/>
    </row>
    <row r="153" spans="1:9" ht="15.75" thickBot="1" x14ac:dyDescent="0.3">
      <c r="A153" s="9"/>
      <c r="B153" s="19" t="s">
        <v>0</v>
      </c>
      <c r="C153" s="12" t="s">
        <v>8</v>
      </c>
      <c r="D153" s="28">
        <f>D145+280</f>
        <v>5400</v>
      </c>
      <c r="E153" s="29"/>
      <c r="F153" s="7"/>
      <c r="G153" s="30"/>
      <c r="H153" s="30"/>
      <c r="I153" s="10"/>
    </row>
    <row r="154" spans="1:9" x14ac:dyDescent="0.25">
      <c r="A154" s="41"/>
      <c r="B154" s="41"/>
      <c r="C154" s="41"/>
      <c r="D154" s="41"/>
      <c r="E154" s="41"/>
      <c r="F154" s="41"/>
      <c r="G154" s="30"/>
      <c r="H154" s="30"/>
      <c r="I154" s="35"/>
    </row>
    <row r="155" spans="1:9" x14ac:dyDescent="0.25">
      <c r="A155" s="41"/>
      <c r="B155" s="41"/>
      <c r="C155" s="41"/>
      <c r="D155" s="41"/>
      <c r="E155" s="41"/>
      <c r="F155" s="41"/>
      <c r="G155" s="30"/>
      <c r="H155" s="30"/>
      <c r="I155" s="35"/>
    </row>
    <row r="156" spans="1:9" x14ac:dyDescent="0.25">
      <c r="A156" s="41"/>
      <c r="B156" s="41"/>
      <c r="C156" s="41"/>
      <c r="D156" s="41"/>
      <c r="E156" s="41"/>
      <c r="F156" s="41"/>
      <c r="G156" s="30"/>
      <c r="H156" s="30"/>
      <c r="I156" s="35"/>
    </row>
    <row r="157" spans="1:9" x14ac:dyDescent="0.25">
      <c r="A157" s="41" t="s">
        <v>31</v>
      </c>
      <c r="B157" s="41"/>
      <c r="C157" s="41"/>
      <c r="D157" s="41"/>
      <c r="E157" s="41"/>
      <c r="F157" s="41"/>
      <c r="G157" s="30"/>
      <c r="H157" s="30"/>
      <c r="I157" s="35"/>
    </row>
    <row r="158" spans="1:9" x14ac:dyDescent="0.25">
      <c r="A158" s="41" t="s">
        <v>50</v>
      </c>
      <c r="B158" s="41"/>
      <c r="C158" s="41"/>
      <c r="D158" s="41"/>
      <c r="E158" s="41"/>
      <c r="F158" s="41"/>
      <c r="G158" s="30"/>
      <c r="H158" s="30"/>
      <c r="I158" s="35"/>
    </row>
    <row r="159" spans="1:9" ht="15.75" thickBot="1" x14ac:dyDescent="0.3">
      <c r="A159" s="9"/>
      <c r="B159" s="7"/>
      <c r="C159" s="9"/>
      <c r="D159" s="36"/>
      <c r="E159" s="36"/>
      <c r="F159" s="7"/>
      <c r="G159" s="30"/>
      <c r="H159" s="30"/>
      <c r="I159" s="10"/>
    </row>
    <row r="160" spans="1:9" ht="15.75" thickBot="1" x14ac:dyDescent="0.3">
      <c r="A160" s="9"/>
      <c r="B160" s="18" t="s">
        <v>5</v>
      </c>
      <c r="C160" s="11" t="s">
        <v>4</v>
      </c>
      <c r="D160" s="37"/>
      <c r="E160" s="38"/>
      <c r="F160" s="7"/>
      <c r="G160" s="36"/>
      <c r="H160" s="36"/>
      <c r="I160" s="10"/>
    </row>
    <row r="161" spans="1:9" ht="15.75" thickBot="1" x14ac:dyDescent="0.3">
      <c r="A161" s="9"/>
      <c r="B161" s="19"/>
      <c r="C161" s="12"/>
      <c r="D161" s="37"/>
      <c r="E161" s="38"/>
      <c r="F161" s="8"/>
      <c r="G161" s="39" t="s">
        <v>33</v>
      </c>
      <c r="H161" s="40"/>
      <c r="I161" s="10"/>
    </row>
    <row r="162" spans="1:9" x14ac:dyDescent="0.25">
      <c r="A162" s="9"/>
      <c r="B162" s="19" t="s">
        <v>0</v>
      </c>
      <c r="C162" s="12" t="s">
        <v>34</v>
      </c>
      <c r="D162" s="28">
        <f>D141+690</f>
        <v>3360</v>
      </c>
      <c r="E162" s="29"/>
      <c r="F162" s="7"/>
      <c r="G162" s="32" t="s">
        <v>51</v>
      </c>
      <c r="H162" s="33"/>
      <c r="I162" s="10"/>
    </row>
    <row r="163" spans="1:9" ht="15.75" thickBot="1" x14ac:dyDescent="0.3">
      <c r="A163" s="9"/>
      <c r="B163" s="19" t="s">
        <v>0</v>
      </c>
      <c r="C163" s="12" t="s">
        <v>2</v>
      </c>
      <c r="D163" s="28">
        <f>D142+520</f>
        <v>3345</v>
      </c>
      <c r="E163" s="29"/>
      <c r="F163" s="7"/>
      <c r="G163" s="34"/>
      <c r="H163" s="34"/>
      <c r="I163" s="10"/>
    </row>
    <row r="164" spans="1:9" ht="15.75" thickBot="1" x14ac:dyDescent="0.3">
      <c r="A164" s="9"/>
      <c r="B164" s="19" t="s">
        <v>0</v>
      </c>
      <c r="C164" s="12" t="s">
        <v>1</v>
      </c>
      <c r="D164" s="28">
        <f>D143+520</f>
        <v>4130</v>
      </c>
      <c r="E164" s="29"/>
      <c r="F164" s="7"/>
      <c r="G164" s="30"/>
      <c r="H164" s="30"/>
      <c r="I164" s="10"/>
    </row>
    <row r="165" spans="1:9" ht="15.75" thickBot="1" x14ac:dyDescent="0.3">
      <c r="A165" s="9"/>
      <c r="B165" s="19" t="s">
        <v>0</v>
      </c>
      <c r="C165" s="12" t="s">
        <v>3</v>
      </c>
      <c r="D165" s="28">
        <f>D144+580</f>
        <v>4735</v>
      </c>
      <c r="E165" s="29"/>
      <c r="F165" s="7"/>
      <c r="G165" s="30"/>
      <c r="H165" s="30"/>
      <c r="I165" s="10"/>
    </row>
    <row r="166" spans="1:9" ht="15.75" thickBot="1" x14ac:dyDescent="0.3">
      <c r="A166" s="9"/>
      <c r="B166" s="19" t="s">
        <v>0</v>
      </c>
      <c r="C166" s="12" t="s">
        <v>8</v>
      </c>
      <c r="D166" s="28">
        <f>D145+555</f>
        <v>5675</v>
      </c>
      <c r="E166" s="29"/>
      <c r="F166" s="7"/>
      <c r="G166" s="30"/>
      <c r="H166" s="30"/>
      <c r="I166" s="10"/>
    </row>
    <row r="167" spans="1:9" ht="15.75" thickBot="1" x14ac:dyDescent="0.3">
      <c r="A167" s="9"/>
      <c r="B167" s="19"/>
      <c r="C167" s="12"/>
      <c r="D167" s="28"/>
      <c r="E167" s="29"/>
      <c r="F167" s="7"/>
      <c r="G167" s="30"/>
      <c r="H167" s="30"/>
      <c r="I167" s="10"/>
    </row>
    <row r="168" spans="1:9" ht="15.75" thickBot="1" x14ac:dyDescent="0.3">
      <c r="A168" s="9"/>
      <c r="B168" s="16" t="s">
        <v>5</v>
      </c>
      <c r="C168" s="13" t="s">
        <v>6</v>
      </c>
      <c r="D168" s="28"/>
      <c r="E168" s="29"/>
      <c r="F168" s="7"/>
      <c r="G168" s="30"/>
      <c r="H168" s="30"/>
      <c r="I168" s="10"/>
    </row>
    <row r="169" spans="1:9" ht="15.75" thickBot="1" x14ac:dyDescent="0.3">
      <c r="A169" s="9"/>
      <c r="B169" s="19"/>
      <c r="C169" s="12"/>
      <c r="D169" s="28"/>
      <c r="E169" s="29"/>
      <c r="F169" s="7"/>
      <c r="G169" s="30"/>
      <c r="H169" s="30"/>
      <c r="I169" s="10"/>
    </row>
    <row r="170" spans="1:9" ht="15.75" thickBot="1" x14ac:dyDescent="0.3">
      <c r="A170" s="9"/>
      <c r="B170" s="19" t="s">
        <v>0</v>
      </c>
      <c r="C170" s="12" t="s">
        <v>34</v>
      </c>
      <c r="D170" s="28">
        <f>D162+180</f>
        <v>3540</v>
      </c>
      <c r="E170" s="29"/>
      <c r="F170" s="7"/>
      <c r="G170" s="30"/>
      <c r="H170" s="30"/>
      <c r="I170" s="10"/>
    </row>
    <row r="171" spans="1:9" ht="15.75" thickBot="1" x14ac:dyDescent="0.3">
      <c r="A171" s="9"/>
      <c r="B171" s="19" t="s">
        <v>0</v>
      </c>
      <c r="C171" s="12" t="s">
        <v>2</v>
      </c>
      <c r="D171" s="28">
        <f>D163+280</f>
        <v>3625</v>
      </c>
      <c r="E171" s="29"/>
      <c r="F171" s="7"/>
      <c r="G171" s="30"/>
      <c r="H171" s="30"/>
      <c r="I171" s="10"/>
    </row>
    <row r="172" spans="1:9" ht="15.75" thickBot="1" x14ac:dyDescent="0.3">
      <c r="A172" s="9"/>
      <c r="B172" s="19" t="s">
        <v>0</v>
      </c>
      <c r="C172" s="12" t="s">
        <v>1</v>
      </c>
      <c r="D172" s="28">
        <f>D164+255</f>
        <v>4385</v>
      </c>
      <c r="E172" s="29"/>
      <c r="F172" s="7"/>
      <c r="G172" s="30"/>
      <c r="H172" s="30"/>
      <c r="I172" s="10"/>
    </row>
    <row r="173" spans="1:9" ht="15.75" thickBot="1" x14ac:dyDescent="0.3">
      <c r="A173" s="9"/>
      <c r="B173" s="19" t="s">
        <v>0</v>
      </c>
      <c r="C173" s="12" t="s">
        <v>3</v>
      </c>
      <c r="D173" s="28">
        <f>D165+300</f>
        <v>5035</v>
      </c>
      <c r="E173" s="29"/>
      <c r="F173" s="7"/>
      <c r="G173" s="30"/>
      <c r="H173" s="30"/>
      <c r="I173" s="10"/>
    </row>
    <row r="174" spans="1:9" ht="15.75" thickBot="1" x14ac:dyDescent="0.3">
      <c r="A174" s="9"/>
      <c r="B174" s="19" t="s">
        <v>0</v>
      </c>
      <c r="C174" s="12" t="s">
        <v>8</v>
      </c>
      <c r="D174" s="28">
        <f>D166+250</f>
        <v>5925</v>
      </c>
      <c r="E174" s="29"/>
      <c r="F174" s="7"/>
      <c r="G174" s="30"/>
      <c r="H174" s="30"/>
      <c r="I174" s="10"/>
    </row>
    <row r="175" spans="1:9" x14ac:dyDescent="0.25">
      <c r="A175" s="31"/>
      <c r="B175" s="31"/>
      <c r="C175" s="31"/>
      <c r="D175" s="31"/>
      <c r="E175" s="31"/>
      <c r="F175" s="31"/>
      <c r="G175" s="30"/>
      <c r="H175" s="30"/>
      <c r="I175" s="10"/>
    </row>
    <row r="176" spans="1:9" x14ac:dyDescent="0.25">
      <c r="A176" s="41"/>
      <c r="B176" s="41"/>
      <c r="C176" s="41"/>
      <c r="D176" s="41"/>
      <c r="E176" s="41"/>
      <c r="F176" s="41"/>
      <c r="G176" s="30"/>
      <c r="H176" s="30"/>
      <c r="I176" s="35"/>
    </row>
    <row r="177" spans="1:9" x14ac:dyDescent="0.25">
      <c r="A177" s="41" t="s">
        <v>31</v>
      </c>
      <c r="B177" s="41"/>
      <c r="C177" s="41"/>
      <c r="D177" s="41"/>
      <c r="E177" s="41"/>
      <c r="F177" s="41"/>
      <c r="G177" s="30"/>
      <c r="H177" s="30"/>
      <c r="I177" s="35"/>
    </row>
    <row r="178" spans="1:9" x14ac:dyDescent="0.25">
      <c r="A178" s="41" t="s">
        <v>52</v>
      </c>
      <c r="B178" s="41"/>
      <c r="C178" s="41"/>
      <c r="D178" s="41"/>
      <c r="E178" s="41"/>
      <c r="F178" s="41"/>
      <c r="G178" s="30"/>
      <c r="H178" s="30"/>
      <c r="I178" s="35"/>
    </row>
    <row r="179" spans="1:9" ht="15.75" thickBot="1" x14ac:dyDescent="0.3">
      <c r="A179" s="9"/>
      <c r="B179" s="7"/>
      <c r="C179" s="9"/>
      <c r="D179" s="36"/>
      <c r="E179" s="36"/>
      <c r="F179" s="7"/>
      <c r="G179" s="30"/>
      <c r="H179" s="30"/>
      <c r="I179" s="10"/>
    </row>
    <row r="180" spans="1:9" ht="15.75" thickBot="1" x14ac:dyDescent="0.3">
      <c r="A180" s="9"/>
      <c r="B180" s="18" t="s">
        <v>5</v>
      </c>
      <c r="C180" s="11" t="s">
        <v>4</v>
      </c>
      <c r="D180" s="37"/>
      <c r="E180" s="38"/>
      <c r="F180" s="7"/>
      <c r="G180" s="36"/>
      <c r="H180" s="36"/>
      <c r="I180" s="10"/>
    </row>
    <row r="181" spans="1:9" ht="15.75" thickBot="1" x14ac:dyDescent="0.3">
      <c r="A181" s="9"/>
      <c r="B181" s="19"/>
      <c r="C181" s="12"/>
      <c r="D181" s="37"/>
      <c r="E181" s="38"/>
      <c r="F181" s="7"/>
      <c r="G181" s="39" t="s">
        <v>33</v>
      </c>
      <c r="H181" s="40"/>
      <c r="I181" s="10"/>
    </row>
    <row r="182" spans="1:9" ht="15.75" thickBot="1" x14ac:dyDescent="0.3">
      <c r="A182" s="9"/>
      <c r="B182" s="19" t="s">
        <v>0</v>
      </c>
      <c r="C182" s="12" t="s">
        <v>34</v>
      </c>
      <c r="D182" s="28">
        <f>D162+390</f>
        <v>3750</v>
      </c>
      <c r="E182" s="29"/>
      <c r="F182" s="7"/>
      <c r="G182" s="32" t="s">
        <v>53</v>
      </c>
      <c r="H182" s="33"/>
      <c r="I182" s="10"/>
    </row>
    <row r="183" spans="1:9" x14ac:dyDescent="0.25">
      <c r="A183" s="9"/>
      <c r="B183" s="19" t="s">
        <v>0</v>
      </c>
      <c r="C183" s="12" t="s">
        <v>2</v>
      </c>
      <c r="D183" s="28">
        <f>D163+560</f>
        <v>3905</v>
      </c>
      <c r="E183" s="29"/>
      <c r="F183" s="7"/>
      <c r="G183" s="34"/>
      <c r="H183" s="34"/>
      <c r="I183" s="10"/>
    </row>
    <row r="184" spans="1:9" ht="15.75" thickBot="1" x14ac:dyDescent="0.3">
      <c r="A184" s="9"/>
      <c r="B184" s="19" t="s">
        <v>0</v>
      </c>
      <c r="C184" s="12" t="s">
        <v>1</v>
      </c>
      <c r="D184" s="28">
        <f>D164+320</f>
        <v>4450</v>
      </c>
      <c r="E184" s="29"/>
      <c r="F184" s="7"/>
      <c r="G184" s="30"/>
      <c r="H184" s="30"/>
      <c r="I184" s="10"/>
    </row>
    <row r="185" spans="1:9" ht="15.75" thickBot="1" x14ac:dyDescent="0.3">
      <c r="A185" s="9"/>
      <c r="B185" s="19" t="s">
        <v>0</v>
      </c>
      <c r="C185" s="12" t="s">
        <v>3</v>
      </c>
      <c r="D185" s="28">
        <f>D165+460</f>
        <v>5195</v>
      </c>
      <c r="E185" s="29"/>
      <c r="F185" s="7"/>
      <c r="G185" s="30"/>
      <c r="H185" s="30"/>
      <c r="I185" s="10"/>
    </row>
    <row r="186" spans="1:9" ht="15.75" thickBot="1" x14ac:dyDescent="0.3">
      <c r="A186" s="9"/>
      <c r="B186" s="19" t="s">
        <v>0</v>
      </c>
      <c r="C186" s="12" t="s">
        <v>8</v>
      </c>
      <c r="D186" s="28">
        <f>D166+460</f>
        <v>6135</v>
      </c>
      <c r="E186" s="29"/>
      <c r="F186" s="7"/>
      <c r="G186" s="30"/>
      <c r="H186" s="30"/>
      <c r="I186" s="10"/>
    </row>
    <row r="187" spans="1:9" ht="15.75" thickBot="1" x14ac:dyDescent="0.3">
      <c r="A187" s="9"/>
      <c r="B187" s="19"/>
      <c r="C187" s="12"/>
      <c r="D187" s="28"/>
      <c r="E187" s="29"/>
      <c r="F187" s="7"/>
      <c r="G187" s="30"/>
      <c r="H187" s="30"/>
      <c r="I187" s="10"/>
    </row>
    <row r="188" spans="1:9" ht="15.75" thickBot="1" x14ac:dyDescent="0.3">
      <c r="A188" s="9"/>
      <c r="B188" s="16" t="s">
        <v>5</v>
      </c>
      <c r="C188" s="13" t="s">
        <v>6</v>
      </c>
      <c r="D188" s="28"/>
      <c r="E188" s="29"/>
      <c r="F188" s="7"/>
      <c r="G188" s="30"/>
      <c r="H188" s="30"/>
      <c r="I188" s="10"/>
    </row>
    <row r="189" spans="1:9" ht="15.75" thickBot="1" x14ac:dyDescent="0.3">
      <c r="A189" s="9"/>
      <c r="B189" s="19"/>
      <c r="C189" s="12"/>
      <c r="D189" s="28"/>
      <c r="E189" s="29"/>
      <c r="F189" s="7"/>
      <c r="G189" s="30"/>
      <c r="H189" s="30"/>
      <c r="I189" s="10"/>
    </row>
    <row r="190" spans="1:9" ht="15.75" thickBot="1" x14ac:dyDescent="0.3">
      <c r="A190" s="9"/>
      <c r="B190" s="19" t="s">
        <v>0</v>
      </c>
      <c r="C190" s="12" t="s">
        <v>34</v>
      </c>
      <c r="D190" s="28">
        <f>D182+180</f>
        <v>3930</v>
      </c>
      <c r="E190" s="29"/>
      <c r="F190" s="7"/>
      <c r="G190" s="30"/>
      <c r="H190" s="30"/>
      <c r="I190" s="10"/>
    </row>
    <row r="191" spans="1:9" ht="15.75" thickBot="1" x14ac:dyDescent="0.3">
      <c r="A191" s="9"/>
      <c r="B191" s="19" t="s">
        <v>0</v>
      </c>
      <c r="C191" s="12" t="s">
        <v>2</v>
      </c>
      <c r="D191" s="28">
        <f>D183+280</f>
        <v>4185</v>
      </c>
      <c r="E191" s="29"/>
      <c r="F191" s="7"/>
      <c r="G191" s="30"/>
      <c r="H191" s="30"/>
      <c r="I191" s="10"/>
    </row>
    <row r="192" spans="1:9" ht="15.75" thickBot="1" x14ac:dyDescent="0.3">
      <c r="A192" s="9"/>
      <c r="B192" s="19" t="s">
        <v>0</v>
      </c>
      <c r="C192" s="12" t="s">
        <v>1</v>
      </c>
      <c r="D192" s="28">
        <f>D184+250</f>
        <v>4700</v>
      </c>
      <c r="E192" s="29"/>
      <c r="F192" s="7"/>
      <c r="G192" s="30"/>
      <c r="H192" s="30"/>
      <c r="I192" s="10"/>
    </row>
    <row r="193" spans="1:16" ht="15.75" thickBot="1" x14ac:dyDescent="0.3">
      <c r="A193" s="9"/>
      <c r="B193" s="19" t="s">
        <v>0</v>
      </c>
      <c r="C193" s="12" t="s">
        <v>3</v>
      </c>
      <c r="D193" s="28">
        <f>D185+245</f>
        <v>5440</v>
      </c>
      <c r="E193" s="29"/>
      <c r="F193" s="7"/>
      <c r="G193" s="30"/>
      <c r="H193" s="30"/>
      <c r="I193" s="10"/>
    </row>
    <row r="194" spans="1:16" ht="15.75" thickBot="1" x14ac:dyDescent="0.3">
      <c r="A194" s="9"/>
      <c r="B194" s="19" t="s">
        <v>0</v>
      </c>
      <c r="C194" s="12" t="s">
        <v>8</v>
      </c>
      <c r="D194" s="28">
        <f>D186+280</f>
        <v>6415</v>
      </c>
      <c r="E194" s="29"/>
      <c r="F194" s="7"/>
      <c r="G194" s="30"/>
      <c r="H194" s="30"/>
      <c r="I194" s="10"/>
    </row>
    <row r="195" spans="1:16" x14ac:dyDescent="0.25">
      <c r="A195" s="31"/>
      <c r="B195" s="31"/>
      <c r="C195" s="31"/>
      <c r="D195" s="31"/>
      <c r="E195" s="31"/>
      <c r="F195" s="31"/>
      <c r="G195" s="30"/>
      <c r="H195" s="30"/>
      <c r="I195" s="10"/>
    </row>
    <row r="196" spans="1:16" x14ac:dyDescent="0.25">
      <c r="A196" s="22" t="s">
        <v>7</v>
      </c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1:16" x14ac:dyDescent="0.25">
      <c r="A197" s="15"/>
      <c r="C197" s="14" t="s">
        <v>54</v>
      </c>
    </row>
    <row r="198" spans="1:16" x14ac:dyDescent="0.25">
      <c r="A198" s="15"/>
      <c r="C198" s="25" t="s">
        <v>27</v>
      </c>
      <c r="D198" s="25"/>
      <c r="E198" s="25"/>
      <c r="F198" s="25"/>
      <c r="G198" s="25"/>
      <c r="H198" s="25"/>
      <c r="I198" s="25"/>
      <c r="J198" s="1"/>
    </row>
    <row r="199" spans="1:16" x14ac:dyDescent="0.25">
      <c r="B199" s="20" t="s">
        <v>19</v>
      </c>
      <c r="C199" s="4" t="s">
        <v>21</v>
      </c>
      <c r="D199" s="4" t="s">
        <v>22</v>
      </c>
      <c r="E199" s="4" t="s">
        <v>23</v>
      </c>
      <c r="F199" s="4" t="s">
        <v>24</v>
      </c>
      <c r="G199" s="4" t="s">
        <v>25</v>
      </c>
      <c r="H199" s="4" t="s">
        <v>26</v>
      </c>
      <c r="I199" s="4" t="s">
        <v>30</v>
      </c>
      <c r="J199" s="3"/>
    </row>
    <row r="200" spans="1:16" ht="15.75" thickBot="1" x14ac:dyDescent="0.3">
      <c r="B200" s="21" t="s">
        <v>9</v>
      </c>
      <c r="C200" s="17">
        <v>1190</v>
      </c>
      <c r="D200" s="17">
        <v>1550</v>
      </c>
      <c r="E200" s="17">
        <v>2750</v>
      </c>
      <c r="F200" s="17">
        <v>3450</v>
      </c>
      <c r="G200" s="17">
        <v>4090</v>
      </c>
      <c r="H200" s="17">
        <v>4750</v>
      </c>
      <c r="I200" s="17">
        <v>5500</v>
      </c>
      <c r="J200" s="26" t="s">
        <v>20</v>
      </c>
    </row>
    <row r="201" spans="1:16" ht="15.75" thickBot="1" x14ac:dyDescent="0.3">
      <c r="B201" s="21" t="s">
        <v>10</v>
      </c>
      <c r="C201" s="17">
        <v>1390</v>
      </c>
      <c r="D201" s="17">
        <v>1810</v>
      </c>
      <c r="E201" s="17">
        <v>3150</v>
      </c>
      <c r="F201" s="17">
        <v>3700</v>
      </c>
      <c r="G201" s="17">
        <v>4340</v>
      </c>
      <c r="H201" s="17">
        <v>5010</v>
      </c>
      <c r="I201" s="17">
        <v>5800</v>
      </c>
      <c r="J201" s="26"/>
    </row>
    <row r="202" spans="1:16" x14ac:dyDescent="0.25">
      <c r="B202" s="21" t="s">
        <v>11</v>
      </c>
      <c r="C202" s="6">
        <f>C201+320</f>
        <v>1710</v>
      </c>
      <c r="D202" s="6">
        <f>D201+290</f>
        <v>2100</v>
      </c>
      <c r="E202" s="6">
        <f t="shared" ref="E202:I202" si="0">E201+290</f>
        <v>3440</v>
      </c>
      <c r="F202" s="6">
        <f t="shared" si="0"/>
        <v>3990</v>
      </c>
      <c r="G202" s="6">
        <f t="shared" si="0"/>
        <v>4630</v>
      </c>
      <c r="H202" s="6">
        <f t="shared" si="0"/>
        <v>5300</v>
      </c>
      <c r="I202" s="6">
        <f t="shared" si="0"/>
        <v>6090</v>
      </c>
      <c r="J202" s="26"/>
    </row>
    <row r="203" spans="1:16" x14ac:dyDescent="0.25">
      <c r="B203" s="21" t="s">
        <v>29</v>
      </c>
      <c r="C203" s="6">
        <v>1960</v>
      </c>
      <c r="D203" s="6">
        <f>D202+210</f>
        <v>2310</v>
      </c>
      <c r="E203" s="6">
        <f t="shared" ref="E203:F203" si="1">E202+210</f>
        <v>3650</v>
      </c>
      <c r="F203" s="6">
        <f t="shared" si="1"/>
        <v>4200</v>
      </c>
      <c r="G203" s="6">
        <f>G202+310</f>
        <v>4940</v>
      </c>
      <c r="H203" s="6">
        <f>H202+280</f>
        <v>5580</v>
      </c>
      <c r="I203" s="6">
        <f>I202+310</f>
        <v>6400</v>
      </c>
      <c r="J203" s="26"/>
    </row>
    <row r="204" spans="1:16" x14ac:dyDescent="0.25">
      <c r="B204" s="21" t="s">
        <v>12</v>
      </c>
      <c r="C204" s="6">
        <v>2190</v>
      </c>
      <c r="D204" s="6">
        <f>D203+280</f>
        <v>2590</v>
      </c>
      <c r="E204" s="6">
        <f t="shared" ref="E204:H204" si="2">E203+280</f>
        <v>3930</v>
      </c>
      <c r="F204" s="6">
        <f t="shared" si="2"/>
        <v>4480</v>
      </c>
      <c r="G204" s="6">
        <f t="shared" si="2"/>
        <v>5220</v>
      </c>
      <c r="H204" s="6">
        <f t="shared" si="2"/>
        <v>5860</v>
      </c>
      <c r="I204" s="6">
        <f>I203+250</f>
        <v>6650</v>
      </c>
      <c r="J204" s="26"/>
    </row>
    <row r="205" spans="1:16" x14ac:dyDescent="0.25">
      <c r="B205" s="21" t="s">
        <v>13</v>
      </c>
      <c r="C205" s="6">
        <v>2550</v>
      </c>
      <c r="D205" s="6">
        <f>D204+295</f>
        <v>2885</v>
      </c>
      <c r="E205" s="6">
        <f t="shared" ref="E205:H205" si="3">E204+295</f>
        <v>4225</v>
      </c>
      <c r="F205" s="6">
        <f t="shared" si="3"/>
        <v>4775</v>
      </c>
      <c r="G205" s="6">
        <f t="shared" si="3"/>
        <v>5515</v>
      </c>
      <c r="H205" s="6">
        <f t="shared" si="3"/>
        <v>6155</v>
      </c>
      <c r="I205" s="6">
        <f>I204+295</f>
        <v>6945</v>
      </c>
      <c r="J205" s="26"/>
    </row>
    <row r="206" spans="1:16" x14ac:dyDescent="0.25">
      <c r="B206" s="21" t="s">
        <v>14</v>
      </c>
      <c r="C206" s="6">
        <v>2840</v>
      </c>
      <c r="D206" s="6">
        <f>D205+315</f>
        <v>3200</v>
      </c>
      <c r="E206" s="6">
        <f t="shared" ref="E206:H206" si="4">E205+310</f>
        <v>4535</v>
      </c>
      <c r="F206" s="6">
        <f t="shared" si="4"/>
        <v>5085</v>
      </c>
      <c r="G206" s="6">
        <f t="shared" si="4"/>
        <v>5825</v>
      </c>
      <c r="H206" s="6">
        <f t="shared" si="4"/>
        <v>6465</v>
      </c>
      <c r="I206" s="6">
        <f>I205+280</f>
        <v>7225</v>
      </c>
      <c r="J206" s="26"/>
    </row>
    <row r="207" spans="1:16" x14ac:dyDescent="0.25">
      <c r="B207" s="21" t="s">
        <v>15</v>
      </c>
      <c r="C207" s="6">
        <v>3090</v>
      </c>
      <c r="D207" s="6">
        <f>D206+390</f>
        <v>3590</v>
      </c>
      <c r="E207" s="6">
        <f>E206+380</f>
        <v>4915</v>
      </c>
      <c r="F207" s="6">
        <f>F206+385</f>
        <v>5470</v>
      </c>
      <c r="G207" s="6">
        <f>G206+380</f>
        <v>6205</v>
      </c>
      <c r="H207" s="6">
        <f>H206+380</f>
        <v>6845</v>
      </c>
      <c r="I207" s="6">
        <f>I206+380</f>
        <v>7605</v>
      </c>
      <c r="J207" s="26"/>
    </row>
    <row r="208" spans="1:16" x14ac:dyDescent="0.25">
      <c r="B208" s="21" t="s">
        <v>16</v>
      </c>
      <c r="C208" s="6">
        <v>3420</v>
      </c>
      <c r="D208" s="6">
        <f>D207+275</f>
        <v>3865</v>
      </c>
      <c r="E208" s="6">
        <f t="shared" ref="E208:H208" si="5">E207+290</f>
        <v>5205</v>
      </c>
      <c r="F208" s="6">
        <f t="shared" si="5"/>
        <v>5760</v>
      </c>
      <c r="G208" s="6">
        <f t="shared" si="5"/>
        <v>6495</v>
      </c>
      <c r="H208" s="6">
        <f t="shared" si="5"/>
        <v>7135</v>
      </c>
      <c r="I208" s="6">
        <f>I207+280</f>
        <v>7885</v>
      </c>
      <c r="J208" s="26"/>
    </row>
    <row r="209" spans="2:10" x14ac:dyDescent="0.25">
      <c r="B209" s="21" t="s">
        <v>17</v>
      </c>
      <c r="C209" s="6">
        <v>3650</v>
      </c>
      <c r="D209" s="6">
        <f>D208+270</f>
        <v>4135</v>
      </c>
      <c r="E209" s="6">
        <f t="shared" ref="E209:H209" si="6">E208+270</f>
        <v>5475</v>
      </c>
      <c r="F209" s="6">
        <f t="shared" si="6"/>
        <v>6030</v>
      </c>
      <c r="G209" s="6">
        <f t="shared" si="6"/>
        <v>6765</v>
      </c>
      <c r="H209" s="6">
        <f t="shared" si="6"/>
        <v>7405</v>
      </c>
      <c r="I209" s="6">
        <f>I208+220</f>
        <v>8105</v>
      </c>
      <c r="J209" s="26"/>
    </row>
    <row r="210" spans="2:10" x14ac:dyDescent="0.25">
      <c r="B210" s="21" t="s">
        <v>18</v>
      </c>
      <c r="C210" s="6">
        <v>3980</v>
      </c>
      <c r="D210" s="6">
        <f>D209+300</f>
        <v>4435</v>
      </c>
      <c r="E210" s="6">
        <f t="shared" ref="E210:F210" si="7">E209+300</f>
        <v>5775</v>
      </c>
      <c r="F210" s="6">
        <f t="shared" si="7"/>
        <v>6330</v>
      </c>
      <c r="G210" s="6">
        <f>G209+320</f>
        <v>7085</v>
      </c>
      <c r="H210" s="6">
        <f>H209+350</f>
        <v>7755</v>
      </c>
      <c r="I210" s="6">
        <f>I209+490</f>
        <v>8595</v>
      </c>
      <c r="J210" s="27"/>
    </row>
    <row r="211" spans="2:10" x14ac:dyDescent="0.25">
      <c r="C211" s="5"/>
      <c r="D211" s="5"/>
      <c r="E211" s="5"/>
      <c r="F211" s="5"/>
      <c r="G211" s="5"/>
      <c r="H211" s="5"/>
      <c r="I211" s="5"/>
    </row>
    <row r="212" spans="2:10" x14ac:dyDescent="0.25">
      <c r="C212" s="5"/>
      <c r="D212" s="5"/>
      <c r="E212" s="5"/>
      <c r="F212" s="5"/>
      <c r="G212" s="5"/>
      <c r="H212" s="5"/>
      <c r="I212" s="5"/>
    </row>
    <row r="213" spans="2:10" x14ac:dyDescent="0.25">
      <c r="C213" s="5"/>
      <c r="D213" s="5"/>
      <c r="E213" s="5"/>
      <c r="F213" s="5"/>
      <c r="G213" s="5"/>
      <c r="H213" s="5"/>
      <c r="I213" s="5"/>
    </row>
    <row r="214" spans="2:10" x14ac:dyDescent="0.25">
      <c r="C214" s="5"/>
      <c r="D214" s="5"/>
      <c r="E214" s="5"/>
      <c r="F214" s="5"/>
      <c r="G214" s="5"/>
      <c r="H214" s="5"/>
      <c r="I214" s="5"/>
    </row>
    <row r="215" spans="2:10" x14ac:dyDescent="0.25">
      <c r="C215" s="25" t="s">
        <v>28</v>
      </c>
      <c r="D215" s="25"/>
      <c r="E215" s="25"/>
      <c r="F215" s="25"/>
      <c r="G215" s="25"/>
      <c r="H215" s="25"/>
      <c r="I215" s="25"/>
      <c r="J215" s="1"/>
    </row>
    <row r="216" spans="2:10" x14ac:dyDescent="0.25">
      <c r="B216" s="20" t="s">
        <v>19</v>
      </c>
      <c r="C216" s="4" t="s">
        <v>21</v>
      </c>
      <c r="D216" s="4" t="s">
        <v>22</v>
      </c>
      <c r="E216" s="4" t="s">
        <v>23</v>
      </c>
      <c r="F216" s="4" t="s">
        <v>24</v>
      </c>
      <c r="G216" s="4" t="s">
        <v>25</v>
      </c>
      <c r="H216" s="4" t="s">
        <v>26</v>
      </c>
      <c r="I216" s="4" t="s">
        <v>30</v>
      </c>
      <c r="J216" s="3"/>
    </row>
    <row r="217" spans="2:10" ht="15.75" thickBot="1" x14ac:dyDescent="0.3">
      <c r="B217" s="21" t="s">
        <v>9</v>
      </c>
      <c r="C217" s="17">
        <f>1190+300</f>
        <v>1490</v>
      </c>
      <c r="D217" s="17">
        <f>1550+300</f>
        <v>1850</v>
      </c>
      <c r="E217" s="17">
        <f>2750+310</f>
        <v>3060</v>
      </c>
      <c r="F217" s="17">
        <f>3450+310</f>
        <v>3760</v>
      </c>
      <c r="G217" s="17">
        <f>4090+310</f>
        <v>4400</v>
      </c>
      <c r="H217" s="17">
        <f>4750+310</f>
        <v>5060</v>
      </c>
      <c r="I217" s="17">
        <f>5500+320</f>
        <v>5820</v>
      </c>
      <c r="J217" s="26" t="s">
        <v>20</v>
      </c>
    </row>
    <row r="218" spans="2:10" ht="15.75" thickBot="1" x14ac:dyDescent="0.3">
      <c r="B218" s="21" t="s">
        <v>10</v>
      </c>
      <c r="C218" s="17">
        <f>1390+300</f>
        <v>1690</v>
      </c>
      <c r="D218" s="17">
        <f>1810+300</f>
        <v>2110</v>
      </c>
      <c r="E218" s="17">
        <f>3150+300</f>
        <v>3450</v>
      </c>
      <c r="F218" s="17">
        <f>3700+300</f>
        <v>4000</v>
      </c>
      <c r="G218" s="17">
        <f>4340+300</f>
        <v>4640</v>
      </c>
      <c r="H218" s="17">
        <f>5010+290</f>
        <v>5300</v>
      </c>
      <c r="I218" s="17">
        <f>5800+290</f>
        <v>6090</v>
      </c>
      <c r="J218" s="26"/>
    </row>
    <row r="219" spans="2:10" x14ac:dyDescent="0.25">
      <c r="B219" s="21" t="s">
        <v>11</v>
      </c>
      <c r="C219" s="6">
        <f>C218+320</f>
        <v>2010</v>
      </c>
      <c r="D219" s="6">
        <f>D218+290</f>
        <v>2400</v>
      </c>
      <c r="E219" s="6">
        <f t="shared" ref="E219:I219" si="8">E218+290</f>
        <v>3740</v>
      </c>
      <c r="F219" s="6">
        <f t="shared" si="8"/>
        <v>4290</v>
      </c>
      <c r="G219" s="6">
        <f t="shared" si="8"/>
        <v>4930</v>
      </c>
      <c r="H219" s="6">
        <f t="shared" si="8"/>
        <v>5590</v>
      </c>
      <c r="I219" s="6">
        <f t="shared" si="8"/>
        <v>6380</v>
      </c>
      <c r="J219" s="26"/>
    </row>
    <row r="220" spans="2:10" x14ac:dyDescent="0.25">
      <c r="B220" s="21" t="s">
        <v>29</v>
      </c>
      <c r="C220" s="6">
        <f>1960+290</f>
        <v>2250</v>
      </c>
      <c r="D220" s="6">
        <f>D219+210</f>
        <v>2610</v>
      </c>
      <c r="E220" s="6">
        <f t="shared" ref="E220:F220" si="9">E219+210</f>
        <v>3950</v>
      </c>
      <c r="F220" s="6">
        <f t="shared" si="9"/>
        <v>4500</v>
      </c>
      <c r="G220" s="6">
        <f>G219+310</f>
        <v>5240</v>
      </c>
      <c r="H220" s="6">
        <f>H219+280</f>
        <v>5870</v>
      </c>
      <c r="I220" s="6">
        <f>I219+310</f>
        <v>6690</v>
      </c>
      <c r="J220" s="26"/>
    </row>
    <row r="221" spans="2:10" x14ac:dyDescent="0.25">
      <c r="B221" s="21" t="s">
        <v>12</v>
      </c>
      <c r="C221" s="6">
        <f>2190+250</f>
        <v>2440</v>
      </c>
      <c r="D221" s="6">
        <f>D220+280</f>
        <v>2890</v>
      </c>
      <c r="E221" s="6">
        <f>E220+280</f>
        <v>4230</v>
      </c>
      <c r="F221" s="6">
        <f t="shared" ref="F221:H221" si="10">F220+280</f>
        <v>4780</v>
      </c>
      <c r="G221" s="6">
        <f t="shared" si="10"/>
        <v>5520</v>
      </c>
      <c r="H221" s="6">
        <f t="shared" si="10"/>
        <v>6150</v>
      </c>
      <c r="I221" s="6">
        <f>I220+250</f>
        <v>6940</v>
      </c>
      <c r="J221" s="26"/>
    </row>
    <row r="222" spans="2:10" x14ac:dyDescent="0.25">
      <c r="B222" s="21" t="s">
        <v>13</v>
      </c>
      <c r="C222" s="6">
        <f>2550+250</f>
        <v>2800</v>
      </c>
      <c r="D222" s="6">
        <f>D221+295</f>
        <v>3185</v>
      </c>
      <c r="E222" s="6">
        <f t="shared" ref="E222:H222" si="11">E221+295</f>
        <v>4525</v>
      </c>
      <c r="F222" s="6">
        <f t="shared" si="11"/>
        <v>5075</v>
      </c>
      <c r="G222" s="6">
        <f t="shared" si="11"/>
        <v>5815</v>
      </c>
      <c r="H222" s="6">
        <f t="shared" si="11"/>
        <v>6445</v>
      </c>
      <c r="I222" s="6">
        <f>I221+295</f>
        <v>7235</v>
      </c>
      <c r="J222" s="26"/>
    </row>
    <row r="223" spans="2:10" x14ac:dyDescent="0.25">
      <c r="B223" s="21" t="s">
        <v>14</v>
      </c>
      <c r="C223" s="6">
        <f>2840+280</f>
        <v>3120</v>
      </c>
      <c r="D223" s="6">
        <f>D222+315</f>
        <v>3500</v>
      </c>
      <c r="E223" s="6">
        <f t="shared" ref="E223:H223" si="12">E222+310</f>
        <v>4835</v>
      </c>
      <c r="F223" s="6">
        <f t="shared" si="12"/>
        <v>5385</v>
      </c>
      <c r="G223" s="6">
        <f t="shared" si="12"/>
        <v>6125</v>
      </c>
      <c r="H223" s="6">
        <f t="shared" si="12"/>
        <v>6755</v>
      </c>
      <c r="I223" s="6">
        <f>I222+280</f>
        <v>7515</v>
      </c>
      <c r="J223" s="26"/>
    </row>
    <row r="224" spans="2:10" x14ac:dyDescent="0.25">
      <c r="B224" s="21" t="s">
        <v>15</v>
      </c>
      <c r="C224" s="6">
        <f>3090+280</f>
        <v>3370</v>
      </c>
      <c r="D224" s="6">
        <f>D223+390</f>
        <v>3890</v>
      </c>
      <c r="E224" s="6">
        <f>E223+380</f>
        <v>5215</v>
      </c>
      <c r="F224" s="6">
        <f>F223+385</f>
        <v>5770</v>
      </c>
      <c r="G224" s="6">
        <f>G223+380</f>
        <v>6505</v>
      </c>
      <c r="H224" s="6">
        <f>H223+380</f>
        <v>7135</v>
      </c>
      <c r="I224" s="6">
        <f>I223+380</f>
        <v>7895</v>
      </c>
      <c r="J224" s="26"/>
    </row>
    <row r="225" spans="2:10" x14ac:dyDescent="0.25">
      <c r="B225" s="21" t="s">
        <v>16</v>
      </c>
      <c r="C225" s="6">
        <f>3420+280</f>
        <v>3700</v>
      </c>
      <c r="D225" s="6">
        <f>D224+275</f>
        <v>4165</v>
      </c>
      <c r="E225" s="6">
        <f t="shared" ref="E225:H225" si="13">E224+290</f>
        <v>5505</v>
      </c>
      <c r="F225" s="6">
        <f t="shared" si="13"/>
        <v>6060</v>
      </c>
      <c r="G225" s="6">
        <f t="shared" si="13"/>
        <v>6795</v>
      </c>
      <c r="H225" s="6">
        <f t="shared" si="13"/>
        <v>7425</v>
      </c>
      <c r="I225" s="6">
        <f>I224+280</f>
        <v>8175</v>
      </c>
      <c r="J225" s="26"/>
    </row>
    <row r="226" spans="2:10" x14ac:dyDescent="0.25">
      <c r="B226" s="21" t="s">
        <v>17</v>
      </c>
      <c r="C226" s="6">
        <f>3650+320</f>
        <v>3970</v>
      </c>
      <c r="D226" s="6">
        <f>D225+270</f>
        <v>4435</v>
      </c>
      <c r="E226" s="6">
        <f t="shared" ref="E226:H226" si="14">E225+270</f>
        <v>5775</v>
      </c>
      <c r="F226" s="6">
        <f t="shared" si="14"/>
        <v>6330</v>
      </c>
      <c r="G226" s="6">
        <f t="shared" si="14"/>
        <v>7065</v>
      </c>
      <c r="H226" s="6">
        <f t="shared" si="14"/>
        <v>7695</v>
      </c>
      <c r="I226" s="6">
        <f>I225+220</f>
        <v>8395</v>
      </c>
      <c r="J226" s="26"/>
    </row>
    <row r="227" spans="2:10" x14ac:dyDescent="0.25">
      <c r="B227" s="21" t="s">
        <v>18</v>
      </c>
      <c r="C227" s="6">
        <f>3980+320</f>
        <v>4300</v>
      </c>
      <c r="D227" s="6">
        <f>D226+300</f>
        <v>4735</v>
      </c>
      <c r="E227" s="6">
        <f t="shared" ref="E227:F227" si="15">E226+300</f>
        <v>6075</v>
      </c>
      <c r="F227" s="6">
        <f t="shared" si="15"/>
        <v>6630</v>
      </c>
      <c r="G227" s="6">
        <f>G226+320</f>
        <v>7385</v>
      </c>
      <c r="H227" s="6">
        <f>H226+350</f>
        <v>8045</v>
      </c>
      <c r="I227" s="6">
        <f>I226+490</f>
        <v>8885</v>
      </c>
      <c r="J227" s="27"/>
    </row>
    <row r="228" spans="2:10" x14ac:dyDescent="0.25">
      <c r="C228" s="5"/>
      <c r="D228" s="5"/>
      <c r="E228" s="5"/>
      <c r="F228" s="5"/>
      <c r="G228" s="5"/>
      <c r="H228" s="5"/>
      <c r="I228" s="5"/>
    </row>
  </sheetData>
  <mergeCells count="396">
    <mergeCell ref="I1:I2"/>
    <mergeCell ref="D3:E3"/>
    <mergeCell ref="G3:H3"/>
    <mergeCell ref="D7:E7"/>
    <mergeCell ref="G7:H7"/>
    <mergeCell ref="D4:E4"/>
    <mergeCell ref="G4:H4"/>
    <mergeCell ref="D5:E5"/>
    <mergeCell ref="G5:H5"/>
    <mergeCell ref="D6:E6"/>
    <mergeCell ref="G6:H6"/>
    <mergeCell ref="A1:E1"/>
    <mergeCell ref="A2:E2"/>
    <mergeCell ref="F1:F2"/>
    <mergeCell ref="G1:H2"/>
    <mergeCell ref="D10:E10"/>
    <mergeCell ref="G10:H10"/>
    <mergeCell ref="D11:E11"/>
    <mergeCell ref="G11:H11"/>
    <mergeCell ref="D12:E12"/>
    <mergeCell ref="G12:H12"/>
    <mergeCell ref="D8:E8"/>
    <mergeCell ref="G8:H8"/>
    <mergeCell ref="D9:E9"/>
    <mergeCell ref="G9:H9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I20:I21"/>
    <mergeCell ref="D22:E22"/>
    <mergeCell ref="G22:H22"/>
    <mergeCell ref="D23:E23"/>
    <mergeCell ref="G23:H23"/>
    <mergeCell ref="D24:E24"/>
    <mergeCell ref="G24:H24"/>
    <mergeCell ref="D19:E19"/>
    <mergeCell ref="G19:H19"/>
    <mergeCell ref="A20:E20"/>
    <mergeCell ref="A21:E21"/>
    <mergeCell ref="F20:F21"/>
    <mergeCell ref="G20:H21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I39:I40"/>
    <mergeCell ref="D41:E41"/>
    <mergeCell ref="G41:H41"/>
    <mergeCell ref="D42:E42"/>
    <mergeCell ref="G42:H42"/>
    <mergeCell ref="D43:E43"/>
    <mergeCell ref="G43:H43"/>
    <mergeCell ref="D37:E37"/>
    <mergeCell ref="G37:H37"/>
    <mergeCell ref="D38:E38"/>
    <mergeCell ref="G38:H38"/>
    <mergeCell ref="A39:E39"/>
    <mergeCell ref="A40:E40"/>
    <mergeCell ref="F39:F40"/>
    <mergeCell ref="G39:H40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I58:I59"/>
    <mergeCell ref="D60:E60"/>
    <mergeCell ref="G60:H60"/>
    <mergeCell ref="D61:E61"/>
    <mergeCell ref="G61:H61"/>
    <mergeCell ref="D62:E62"/>
    <mergeCell ref="G62:H62"/>
    <mergeCell ref="D56:E56"/>
    <mergeCell ref="G56:H56"/>
    <mergeCell ref="D57:E57"/>
    <mergeCell ref="G57:H57"/>
    <mergeCell ref="A58:E58"/>
    <mergeCell ref="A59:E59"/>
    <mergeCell ref="F58:F59"/>
    <mergeCell ref="G58:H59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I77:I78"/>
    <mergeCell ref="D79:E79"/>
    <mergeCell ref="G79:H79"/>
    <mergeCell ref="D80:E80"/>
    <mergeCell ref="G80:H80"/>
    <mergeCell ref="D81:E81"/>
    <mergeCell ref="G81:H81"/>
    <mergeCell ref="D75:E75"/>
    <mergeCell ref="G75:H75"/>
    <mergeCell ref="D76:E76"/>
    <mergeCell ref="G76:H76"/>
    <mergeCell ref="A77:E77"/>
    <mergeCell ref="A78:E78"/>
    <mergeCell ref="F77:F78"/>
    <mergeCell ref="G77:H78"/>
    <mergeCell ref="D85:E85"/>
    <mergeCell ref="G85:H85"/>
    <mergeCell ref="D86:E86"/>
    <mergeCell ref="G86:H86"/>
    <mergeCell ref="D87:E87"/>
    <mergeCell ref="G87:H87"/>
    <mergeCell ref="D82:E82"/>
    <mergeCell ref="G82:H82"/>
    <mergeCell ref="D83:E83"/>
    <mergeCell ref="G83:H83"/>
    <mergeCell ref="D84:E84"/>
    <mergeCell ref="G84:H84"/>
    <mergeCell ref="D91:E91"/>
    <mergeCell ref="G91:H91"/>
    <mergeCell ref="D92:E92"/>
    <mergeCell ref="G92:H92"/>
    <mergeCell ref="D93:E93"/>
    <mergeCell ref="G93:H93"/>
    <mergeCell ref="D88:E88"/>
    <mergeCell ref="G88:H88"/>
    <mergeCell ref="D89:E89"/>
    <mergeCell ref="G89:H89"/>
    <mergeCell ref="D90:E90"/>
    <mergeCell ref="G90:H90"/>
    <mergeCell ref="I95:I98"/>
    <mergeCell ref="D99:E99"/>
    <mergeCell ref="G99:H99"/>
    <mergeCell ref="D100:E100"/>
    <mergeCell ref="G100:H100"/>
    <mergeCell ref="D101:E101"/>
    <mergeCell ref="G101:H101"/>
    <mergeCell ref="D94:E94"/>
    <mergeCell ref="G94:H94"/>
    <mergeCell ref="A95:E95"/>
    <mergeCell ref="A96:E96"/>
    <mergeCell ref="A97:E97"/>
    <mergeCell ref="A98:E98"/>
    <mergeCell ref="F95:F98"/>
    <mergeCell ref="G95:H98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16:E116"/>
    <mergeCell ref="G116:H116"/>
    <mergeCell ref="A117:F117"/>
    <mergeCell ref="A118:F118"/>
    <mergeCell ref="G117:H118"/>
    <mergeCell ref="D114:E114"/>
    <mergeCell ref="G114:H114"/>
    <mergeCell ref="D115:E115"/>
    <mergeCell ref="G115:H115"/>
    <mergeCell ref="D122:E122"/>
    <mergeCell ref="G122:H122"/>
    <mergeCell ref="D123:E123"/>
    <mergeCell ref="G123:H123"/>
    <mergeCell ref="D124:E124"/>
    <mergeCell ref="G124:H124"/>
    <mergeCell ref="I117:I118"/>
    <mergeCell ref="D119:E119"/>
    <mergeCell ref="G119:H119"/>
    <mergeCell ref="D120:E120"/>
    <mergeCell ref="G120:H120"/>
    <mergeCell ref="D121:E121"/>
    <mergeCell ref="G121:H121"/>
    <mergeCell ref="D128:E128"/>
    <mergeCell ref="G128:H128"/>
    <mergeCell ref="D129:E129"/>
    <mergeCell ref="G129:H129"/>
    <mergeCell ref="D130:E130"/>
    <mergeCell ref="G130:H130"/>
    <mergeCell ref="D125:E125"/>
    <mergeCell ref="G125:H125"/>
    <mergeCell ref="D126:E126"/>
    <mergeCell ref="G126:H126"/>
    <mergeCell ref="D127:E127"/>
    <mergeCell ref="G127:H127"/>
    <mergeCell ref="D134:E134"/>
    <mergeCell ref="G134:H134"/>
    <mergeCell ref="A135:F135"/>
    <mergeCell ref="G135:H135"/>
    <mergeCell ref="D131:E131"/>
    <mergeCell ref="G131:H131"/>
    <mergeCell ref="D132:E132"/>
    <mergeCell ref="G132:H132"/>
    <mergeCell ref="D133:E133"/>
    <mergeCell ref="G133:H133"/>
    <mergeCell ref="D141:E141"/>
    <mergeCell ref="G141:H141"/>
    <mergeCell ref="D142:E142"/>
    <mergeCell ref="G142:H142"/>
    <mergeCell ref="D143:E143"/>
    <mergeCell ref="G143:H143"/>
    <mergeCell ref="I136:I137"/>
    <mergeCell ref="D138:E138"/>
    <mergeCell ref="G138:H138"/>
    <mergeCell ref="D139:E139"/>
    <mergeCell ref="G139:H139"/>
    <mergeCell ref="D140:E140"/>
    <mergeCell ref="G140:H140"/>
    <mergeCell ref="A136:F136"/>
    <mergeCell ref="A137:F137"/>
    <mergeCell ref="G136:H137"/>
    <mergeCell ref="D147:E147"/>
    <mergeCell ref="G147:H147"/>
    <mergeCell ref="D148:E148"/>
    <mergeCell ref="G148:H148"/>
    <mergeCell ref="D149:E149"/>
    <mergeCell ref="G149:H149"/>
    <mergeCell ref="D144:E144"/>
    <mergeCell ref="G144:H144"/>
    <mergeCell ref="D145:E145"/>
    <mergeCell ref="G145:H145"/>
    <mergeCell ref="D146:E146"/>
    <mergeCell ref="G146:H146"/>
    <mergeCell ref="I154:I155"/>
    <mergeCell ref="D153:E153"/>
    <mergeCell ref="G153:H153"/>
    <mergeCell ref="A154:F154"/>
    <mergeCell ref="A155:F155"/>
    <mergeCell ref="G154:H155"/>
    <mergeCell ref="D150:E150"/>
    <mergeCell ref="G150:H150"/>
    <mergeCell ref="D151:E151"/>
    <mergeCell ref="G151:H151"/>
    <mergeCell ref="D152:E152"/>
    <mergeCell ref="G152:H152"/>
    <mergeCell ref="D162:E162"/>
    <mergeCell ref="G162:H162"/>
    <mergeCell ref="D163:E163"/>
    <mergeCell ref="G163:H163"/>
    <mergeCell ref="D164:E164"/>
    <mergeCell ref="G164:H164"/>
    <mergeCell ref="I156:I158"/>
    <mergeCell ref="D159:E159"/>
    <mergeCell ref="G159:H159"/>
    <mergeCell ref="D160:E160"/>
    <mergeCell ref="G160:H160"/>
    <mergeCell ref="D161:E161"/>
    <mergeCell ref="G161:H161"/>
    <mergeCell ref="A156:F156"/>
    <mergeCell ref="A157:F157"/>
    <mergeCell ref="A158:F158"/>
    <mergeCell ref="G156:H158"/>
    <mergeCell ref="D168:E168"/>
    <mergeCell ref="G168:H168"/>
    <mergeCell ref="D169:E169"/>
    <mergeCell ref="G169:H169"/>
    <mergeCell ref="D170:E170"/>
    <mergeCell ref="G170:H170"/>
    <mergeCell ref="D165:E165"/>
    <mergeCell ref="G165:H165"/>
    <mergeCell ref="D166:E166"/>
    <mergeCell ref="G166:H166"/>
    <mergeCell ref="D167:E167"/>
    <mergeCell ref="G167:H167"/>
    <mergeCell ref="D174:E174"/>
    <mergeCell ref="G174:H174"/>
    <mergeCell ref="A175:F175"/>
    <mergeCell ref="G175:H175"/>
    <mergeCell ref="D171:E171"/>
    <mergeCell ref="G171:H171"/>
    <mergeCell ref="D172:E172"/>
    <mergeCell ref="G172:H172"/>
    <mergeCell ref="D173:E173"/>
    <mergeCell ref="G173:H173"/>
    <mergeCell ref="D182:E182"/>
    <mergeCell ref="G182:H182"/>
    <mergeCell ref="D183:E183"/>
    <mergeCell ref="G183:H183"/>
    <mergeCell ref="D184:E184"/>
    <mergeCell ref="G184:H184"/>
    <mergeCell ref="I176:I178"/>
    <mergeCell ref="D179:E179"/>
    <mergeCell ref="G179:H179"/>
    <mergeCell ref="D180:E180"/>
    <mergeCell ref="G180:H180"/>
    <mergeCell ref="D181:E181"/>
    <mergeCell ref="G181:H181"/>
    <mergeCell ref="A176:F176"/>
    <mergeCell ref="A177:F177"/>
    <mergeCell ref="A178:F178"/>
    <mergeCell ref="G176:H178"/>
    <mergeCell ref="D188:E188"/>
    <mergeCell ref="G188:H188"/>
    <mergeCell ref="D189:E189"/>
    <mergeCell ref="G189:H189"/>
    <mergeCell ref="D190:E190"/>
    <mergeCell ref="G190:H190"/>
    <mergeCell ref="D185:E185"/>
    <mergeCell ref="G185:H185"/>
    <mergeCell ref="D186:E186"/>
    <mergeCell ref="G186:H186"/>
    <mergeCell ref="D187:E187"/>
    <mergeCell ref="G187:H187"/>
    <mergeCell ref="C198:I198"/>
    <mergeCell ref="J200:J210"/>
    <mergeCell ref="C215:I215"/>
    <mergeCell ref="J217:J227"/>
    <mergeCell ref="D194:E194"/>
    <mergeCell ref="G194:H194"/>
    <mergeCell ref="A195:F195"/>
    <mergeCell ref="G195:H195"/>
    <mergeCell ref="D191:E191"/>
    <mergeCell ref="G191:H191"/>
    <mergeCell ref="D192:E192"/>
    <mergeCell ref="G192:H192"/>
    <mergeCell ref="D193:E193"/>
    <mergeCell ref="G193:H1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</dc:creator>
  <cp:lastModifiedBy>RePack by Diakov</cp:lastModifiedBy>
  <cp:lastPrinted>2023-08-10T09:28:21Z</cp:lastPrinted>
  <dcterms:created xsi:type="dcterms:W3CDTF">2015-06-05T18:19:34Z</dcterms:created>
  <dcterms:modified xsi:type="dcterms:W3CDTF">2024-01-24T11:06:05Z</dcterms:modified>
</cp:coreProperties>
</file>